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00" activeTab="0"/>
  </bookViews>
  <sheets>
    <sheet name="Proračun" sheetId="1" r:id="rId1"/>
  </sheets>
  <definedNames>
    <definedName name="Excel_BuiltIn_Print_Area" localSheetId="0">'Proračun'!$M$681:$Q$681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'Proračun'!$A$681:$D$681</definedName>
  </definedNames>
  <calcPr fullCalcOnLoad="1"/>
</workbook>
</file>

<file path=xl/sharedStrings.xml><?xml version="1.0" encoding="utf-8"?>
<sst xmlns="http://schemas.openxmlformats.org/spreadsheetml/2006/main" count="781" uniqueCount="435">
  <si>
    <t xml:space="preserve"> </t>
  </si>
  <si>
    <t>Na temelju članka 109. Zakona o proračunu ("Narodne novine" broj 87/08, 136/12. i 15/15) i članka 32.</t>
  </si>
  <si>
    <t>I. OPĆI DIO</t>
  </si>
  <si>
    <t xml:space="preserve">                                          Članak 1.</t>
  </si>
  <si>
    <t>IZVRŠENJE</t>
  </si>
  <si>
    <t>IZVORNI PLAN</t>
  </si>
  <si>
    <t>INDEKS</t>
  </si>
  <si>
    <t>(3/1)</t>
  </si>
  <si>
    <t>(3/2)</t>
  </si>
  <si>
    <t>PRIHODI POSLOVANJA</t>
  </si>
  <si>
    <t>PRIHODI OD PRODAJE NEFINANCIJSKE IMOVINE</t>
  </si>
  <si>
    <t>RASHODI POSLOVANJA</t>
  </si>
  <si>
    <t>RASHODI ZA NABAVU NEFINANCIJSKE IMOVINE</t>
  </si>
  <si>
    <t>RAZLIKA – VIŠAK / MANJAK</t>
  </si>
  <si>
    <t>PRIMICI OD FINANCIJSKE IMOVINE I ZADUŽIVANJA</t>
  </si>
  <si>
    <t>IZDACI ZA FINANCIJSKU IMOVINU I OTPLATE ZAJMOVA</t>
  </si>
  <si>
    <t xml:space="preserve">              Članak 2.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</si>
  <si>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</si>
  <si>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</si>
  <si>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</si>
  <si>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</si>
  <si>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</si>
  <si>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Izvršenje za izvješ.</t>
  </si>
  <si>
    <t>Izvorni plan  za</t>
  </si>
  <si>
    <t xml:space="preserve">Izvršenje za </t>
  </si>
  <si>
    <t>Indeks</t>
  </si>
  <si>
    <t>podskup.</t>
  </si>
  <si>
    <t xml:space="preserve">      Naziv </t>
  </si>
  <si>
    <t>razdoblje</t>
  </si>
  <si>
    <t>4/2*100</t>
  </si>
  <si>
    <t>4/3*100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</si>
  <si>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</si>
  <si>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</si>
  <si>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</si>
  <si>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</si>
  <si>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</si>
  <si>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</si>
  <si>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</si>
  <si>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</si>
  <si>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</si>
  <si>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</si>
  <si>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</si>
  <si>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</si>
  <si>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</si>
  <si>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</si>
  <si>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</si>
  <si>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</si>
  <si>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</si>
  <si>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</si>
  <si>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</si>
  <si>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</si>
  <si>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</si>
  <si>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</si>
  <si>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</si>
  <si>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</si>
  <si>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</si>
  <si>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</si>
  <si>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</si>
  <si>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</si>
  <si>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</si>
  <si>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</si>
  <si>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</si>
  <si>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</si>
  <si>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</si>
  <si>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</si>
  <si>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</si>
  <si>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</si>
  <si>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</si>
  <si>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</si>
  <si>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</si>
  <si>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</si>
  <si>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</si>
  <si>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</si>
  <si>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</si>
  <si>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</si>
  <si>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</si>
  <si>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</si>
  <si>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</si>
  <si>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</si>
  <si>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</si>
  <si>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TEKUĆE POMOĆI -TIM DVA -HITNA POMOĆ</t>
  </si>
  <si>
    <t>TEKUĆE POMOĆI- " PROGRAM ZAŽELI "</t>
  </si>
  <si>
    <t>TEK. POMOĆI- HRVATSKA GORSKA SLUŽBA ZA SPAŠAVANJE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</si>
  <si>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</si>
  <si>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</si>
  <si>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</si>
  <si>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</si>
  <si>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</si>
  <si>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</si>
  <si>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</si>
  <si>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</si>
  <si>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</si>
  <si>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</si>
  <si>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</si>
  <si>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</si>
  <si>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</si>
  <si>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</si>
  <si>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</si>
  <si>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</si>
  <si>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</si>
  <si>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</si>
  <si>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</si>
  <si>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</si>
  <si>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</si>
  <si>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</si>
  <si>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</si>
  <si>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</si>
  <si>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DOKUMENTACIJA PRIPR. EU FONDOVI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</si>
  <si>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</si>
  <si>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</si>
  <si>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</si>
  <si>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</si>
  <si>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</si>
  <si>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</si>
  <si>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</si>
  <si>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</si>
  <si>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</si>
  <si>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</si>
  <si>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</si>
  <si>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</si>
  <si>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</si>
  <si>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</si>
  <si>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</si>
  <si>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</si>
  <si>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</si>
  <si>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</si>
  <si>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</si>
  <si>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</si>
  <si>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</si>
  <si>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</si>
  <si>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</si>
  <si>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</si>
  <si>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</si>
  <si>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</si>
  <si>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</si>
  <si>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</si>
  <si>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</si>
  <si>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</si>
  <si>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</si>
  <si>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</si>
  <si>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</si>
  <si>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</si>
  <si>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</si>
  <si>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</si>
  <si>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</si>
  <si>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</si>
  <si>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</si>
  <si>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</si>
  <si>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</si>
  <si>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</si>
  <si>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</si>
  <si>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</si>
  <si>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</si>
  <si>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</si>
  <si>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</si>
  <si>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</si>
  <si>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</si>
  <si>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</si>
  <si>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</si>
  <si>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</si>
  <si>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</si>
  <si>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</si>
  <si>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</si>
  <si>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</si>
  <si>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</si>
  <si>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</si>
  <si>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</si>
  <si>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</si>
  <si>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</si>
  <si>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</si>
  <si>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</si>
  <si>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</si>
  <si>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</si>
  <si>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</si>
  <si>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</si>
  <si>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</si>
  <si>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</si>
  <si>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</si>
  <si>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</si>
  <si>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</si>
  <si>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</si>
  <si>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</si>
  <si>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</si>
  <si>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</si>
  <si>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</si>
  <si>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</si>
  <si>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</si>
  <si>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</si>
  <si>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</si>
  <si>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</si>
  <si>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</si>
  <si>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</si>
  <si>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</si>
  <si>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</si>
  <si>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</si>
  <si>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</si>
  <si>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</si>
  <si>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</si>
  <si>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</si>
  <si>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</si>
  <si>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</si>
  <si>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</si>
  <si>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</si>
  <si>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</si>
  <si>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</si>
  <si>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</si>
  <si>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</si>
  <si>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</si>
  <si>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</si>
  <si>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 xml:space="preserve">   UKUPNI RASHODI I IZDACI</t>
  </si>
  <si>
    <t>Tablica 2.: Rashodi i izdaci  po programskoj klasifikaciji izvršeni su kako slijedi:</t>
  </si>
  <si>
    <t>001 Program : Redovan rad predstavničkog i izvršnog tijela</t>
  </si>
  <si>
    <t>Materijalni rashodi</t>
  </si>
  <si>
    <t>Ostali nespomenuti rashodi poslovanja</t>
  </si>
  <si>
    <t>Ostali nepomenuti rashodi poslovanja</t>
  </si>
  <si>
    <t>Reprezentacija</t>
  </si>
  <si>
    <t>002 Program : Redovan rad jedinstvenog upravnog odjela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</si>
  <si>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</si>
  <si>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</si>
  <si>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</si>
  <si>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</si>
  <si>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</si>
  <si>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</si>
  <si>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</si>
  <si>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</si>
  <si>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</si>
  <si>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</si>
  <si>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</si>
  <si>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</si>
  <si>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</si>
  <si>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</si>
  <si>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</si>
  <si>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</si>
  <si>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</si>
  <si>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</si>
  <si>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</si>
  <si>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</si>
  <si>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</si>
  <si>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</si>
  <si>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</si>
  <si>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</si>
  <si>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</si>
  <si>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</si>
  <si>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</si>
  <si>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</si>
  <si>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</si>
  <si>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</si>
  <si>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</si>
  <si>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</si>
  <si>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</si>
  <si>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</si>
  <si>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</si>
  <si>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</si>
  <si>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</si>
  <si>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</si>
  <si>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</si>
  <si>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</si>
  <si>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</si>
  <si>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</si>
  <si>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</si>
  <si>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</si>
  <si>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</si>
  <si>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</si>
  <si>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</si>
  <si>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</si>
  <si>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</si>
  <si>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</si>
  <si>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</si>
  <si>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</si>
  <si>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</si>
  <si>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</si>
  <si>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</si>
  <si>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</si>
  <si>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</si>
  <si>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Materijal i dijelovi za tekuće i investicijsko održavanje</t>
  </si>
  <si>
    <t>Usluge tekućeg i investicijskog održavanja</t>
  </si>
  <si>
    <t>Komunalne usluge-deratizacija, dezinsekcija</t>
  </si>
  <si>
    <t>Komunalne usluge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</si>
  <si>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</si>
  <si>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</si>
  <si>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</si>
  <si>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</si>
  <si>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</si>
  <si>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</si>
  <si>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</si>
  <si>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</si>
  <si>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Nak. Građ. I kućanstvima u naravi-klub Mariška</t>
  </si>
  <si>
    <t>Rashodi za nabavu neproizvedene dugotrajne imovine</t>
  </si>
  <si>
    <t>Materijalna imovina - prirodna bogatstva</t>
  </si>
  <si>
    <t>Zemljište</t>
  </si>
  <si>
    <t>Građevinski objekti</t>
  </si>
  <si>
    <t>Ceste i sl.građevnski objekti-Izgradnja cesta unutar Pod. Z. Istok</t>
  </si>
  <si>
    <t>Ostali građevinski objekti</t>
  </si>
  <si>
    <t>Ostali građevinski objekti – Moderizacija javne rasvjete</t>
  </si>
  <si>
    <t>Poslovni objekti</t>
  </si>
  <si>
    <t>Poslovni objekti-društveni domovi nabava inventara</t>
  </si>
  <si>
    <t>Obnova spom. -seća , Limbuš.....</t>
  </si>
  <si>
    <t>Obnova spom. Sveta Obitelj</t>
  </si>
  <si>
    <t>Arheološki lokalitet-Gorbonuk</t>
  </si>
  <si>
    <t>Ostali građ. obj.-plinska mreža</t>
  </si>
  <si>
    <t>Ostal. Građ. ob. - Sanacija odlagališta smetišta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</si>
  <si>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</si>
  <si>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</si>
  <si>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</si>
  <si>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</si>
  <si>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</si>
  <si>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</si>
  <si>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</si>
  <si>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Nematerijalna proizvedena imocina</t>
  </si>
  <si>
    <t>Dokumenti prostornog uređenja-pr. Planovi i ostalo</t>
  </si>
  <si>
    <t>41  Rekonstrukcija nerazvrste ceste Prugovac – Kozarevac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</si>
  <si>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</si>
  <si>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</si>
  <si>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</si>
  <si>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</si>
  <si>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</si>
  <si>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</si>
  <si>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</si>
  <si>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47 Postavljanje semafora s mjeračem brzine</t>
  </si>
  <si>
    <t>Ceste i ostali građevinski objekti-postava semafora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</si>
  <si>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</si>
  <si>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</si>
  <si>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</si>
  <si>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</si>
  <si>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</si>
  <si>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</si>
  <si>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</si>
  <si>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</si>
  <si>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</si>
  <si>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 xml:space="preserve">         Članak 4.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</si>
  <si>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</si>
  <si>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</si>
  <si>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</si>
  <si>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 xml:space="preserve">         Članak 7.</t>
  </si>
  <si>
    <t xml:space="preserve">         Članak 8.</t>
  </si>
  <si>
    <t>Obrazloženje ostvarenja prihoda i primitaka, rashoda i izdataka nalazi se u prilogu ovog Polugodišnjeg izvještaja o izvršenju Proračuna</t>
  </si>
  <si>
    <t>i njegov je sastavni dio.</t>
  </si>
  <si>
    <t>IV. ZAVRŠNA ODREDBA</t>
  </si>
  <si>
    <t xml:space="preserve">         Članak 9.</t>
  </si>
  <si>
    <t xml:space="preserve">            OPĆINSKO VIJEĆE</t>
  </si>
  <si>
    <t>OPĆINA KLOŠTAR PODRAVSKI</t>
  </si>
  <si>
    <t>PREDSJEDNIK:</t>
  </si>
  <si>
    <t xml:space="preserve">   Antun Karas</t>
  </si>
  <si>
    <t>UKUPNO PRIHODI</t>
  </si>
  <si>
    <t>UKUPNO RASHODI</t>
  </si>
  <si>
    <t>NETO FINANCIRANJE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</si>
  <si>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</si>
  <si>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</si>
  <si>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</si>
  <si>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</si>
  <si>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>PRIOJEKT IZG. KANAL. U AGLOMERACIJI</t>
  </si>
  <si>
    <t>NABAVA SPREMNIKA ZA ODV PRIKUPLJANJE</t>
  </si>
  <si>
    <t xml:space="preserve">                 KLOŠTAR PODRAVSKI ZA  2019. GODINU</t>
  </si>
  <si>
    <t>Proračun Općine Kloštar Podravski za 2019. godinu ("Službeni glasnik Koprivničko-križevačke županije"</t>
  </si>
  <si>
    <t>1 Naknade za rad predstavničkih i izvršnih tijela,povjerenstava i sl.</t>
  </si>
  <si>
    <t>2 Promidžba Općine</t>
  </si>
  <si>
    <t>3  Osnovni troškovi funkcioniranja</t>
  </si>
  <si>
    <t>4  Nabava opreme za potrebe redovnog funkcioniranja</t>
  </si>
  <si>
    <t>5 Održavanje objekata</t>
  </si>
  <si>
    <t>6 Deratizacija i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</si>
  <si>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</si>
  <si>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</si>
  <si>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</si>
  <si>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</si>
  <si>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</si>
  <si>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</si>
  <si>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</si>
  <si>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005 Program : Socijalna i zdravstvena zaštita</t>
  </si>
  <si>
    <t>13 Pomoć obiteljima i kućanstvima</t>
  </si>
  <si>
    <t>14  Ostale naknade iz proračuna u naravi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</si>
  <si>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</si>
  <si>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</si>
  <si>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</si>
  <si>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</si>
  <si>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</si>
  <si>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</si>
  <si>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</si>
  <si>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</si>
  <si>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</si>
  <si>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</si>
  <si>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</si>
  <si>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24 Poduzetnička zona</t>
  </si>
  <si>
    <t>25 Moderizacija javne rasvjete na području Općine Kloštar Podravski</t>
  </si>
  <si>
    <t>26 Općinski vodovod-Izgradnja vodovodne mreže na području  Općine Kloštar Podravski</t>
  </si>
  <si>
    <t>27 Sportska dvorana</t>
  </si>
  <si>
    <t>28  Poslovni objekti druš. Domovi i mrtvačnice na podr. Općine Kloštar Podravski</t>
  </si>
  <si>
    <t>29  Poslovni objekti- Društveni domovi nabava inventara na području Općine Kloštar Podravski</t>
  </si>
  <si>
    <t>30  Ostali građevinski objekti spomenici</t>
  </si>
  <si>
    <t>31  Djećji vrtić- Dom Oderijan</t>
  </si>
  <si>
    <t>32  Rekon. Dot. Plinske mreže na podr.naselja Općine Kloštar Podravski</t>
  </si>
  <si>
    <t>33 Sanacija odlagališta otpada</t>
  </si>
  <si>
    <t>39 Dokumentacija-pripr. Projekc. Za EU -fondovi</t>
  </si>
  <si>
    <t xml:space="preserve">40 Poslovni objekt Zgrada Općine </t>
  </si>
  <si>
    <t>41  Ostali Građevinski objekti-Asvaltiranje nerazv. Prom. Na pod. OKP  i pješ. Staza Kozarevac</t>
  </si>
  <si>
    <t>54 Obnova zgrade vatrogasnog doma KP</t>
  </si>
  <si>
    <t>55 Energetska obnova objekta NK Mladost</t>
  </si>
  <si>
    <t>56 ZAŽELI program zapošljavanja žena</t>
  </si>
  <si>
    <t xml:space="preserve">57 Adaptacija i uređene za javnu namjenu mješ. Zamjene u KP </t>
  </si>
  <si>
    <t>58 Dječje igralište Kozarevac</t>
  </si>
  <si>
    <t>59 Izgradnja platfore za prijevoz osoba s invaliditetom</t>
  </si>
  <si>
    <t>60 Nabava i zamjena cestovnih svjetiljki</t>
  </si>
  <si>
    <t>61 Nabava spremnika za odvojeno prikupljanje komunalnog otpada</t>
  </si>
  <si>
    <t>63 Poučno-edukativna pješačka staza "Veliki Brijeg" Kozarevac</t>
  </si>
  <si>
    <t>64 Energetska obnova Društveni dom Budančevica</t>
  </si>
  <si>
    <t>65 Polivalentni objekat javne namjene -TRŽNICA</t>
  </si>
  <si>
    <t>66 Izgradnja tribine</t>
  </si>
  <si>
    <t>67 Opremanje pozornice Dom Kloštar Podravski</t>
  </si>
  <si>
    <t>Materijal i dijelovi za tekuće i investicijsko održavanje-opć</t>
  </si>
  <si>
    <t>Usluge tekućeg i investicijskog održavanja-opć</t>
  </si>
  <si>
    <t>Ceste i sl.građev. ob.- asvaltiranje neraz. Prom</t>
  </si>
  <si>
    <t xml:space="preserve">Ceste i sl.građev. ob.- rekonstrukcija neraz. Ceste </t>
  </si>
  <si>
    <t>REBALANS</t>
  </si>
  <si>
    <t xml:space="preserve">GODIŠNJI IZVJEŠTAJ O IZVRŠENJU PRORAČUNA OPĆINE </t>
  </si>
  <si>
    <t>Rebalans</t>
  </si>
  <si>
    <t>Izvršenje</t>
  </si>
  <si>
    <t xml:space="preserve">Rebalans </t>
  </si>
  <si>
    <t>Doprinos za zapošljavanje</t>
  </si>
  <si>
    <t>007 Program: Izgradnja i nabava poslovnih i građevinskih objekata</t>
  </si>
  <si>
    <t>68 Izgradnja reciklažnog dvorišta Kloštar Podravski</t>
  </si>
  <si>
    <t>70 Izrada projektno tehničke dokumentacije za polivalentni objekat Tržnica</t>
  </si>
  <si>
    <t>Ovaj Godišnji izvještaj o izvršenju Proračuna objavit će se u "Službenom glasniku Koprivničko-križevačke županije".</t>
  </si>
  <si>
    <t xml:space="preserve">Kloštar Podravski, </t>
  </si>
  <si>
    <t>U razdoblju od 1.siječnja do 31. prosinca 2019. godine ostvaren je višak prihoda i primitaka u svoti od 415.265,00  kuna.</t>
  </si>
  <si>
    <t>U razdoblju od 1. siječnja do 31. prosinca 2019. godine sredstva Proračunske zalihe nisu korištena.</t>
  </si>
  <si>
    <t>Izvještaj o izvršenju Plana razvojnih programa Općine Kloštar Podravski za razdoblje od 1. siječnja do 31. prosinca 2019. godine</t>
  </si>
  <si>
    <t>nalazi se  u prilogu ovog Godišnjeg izvještaja o izvršenju Proračuna i njegov je sastavni dio.</t>
  </si>
  <si>
    <t>Statuta Općine Kloštar Podravski ("Službeni glasnik Koprivničko-križevačke županije" broj 6/13, 3/18. i 7/20),</t>
  </si>
  <si>
    <t xml:space="preserve"> broj 23/17. i 23/19) (u daljnjem tekstu: Proračun) izvršen je kako slijedi:</t>
  </si>
  <si>
    <t>A. RAČUN PRIHODA I RASHODA</t>
  </si>
  <si>
    <t>B. RAČUN FINANCIRANJA</t>
  </si>
  <si>
    <t>C. RASPOLOŽIVA SREDSTVA IZ PRETHODNIH GODINA</t>
  </si>
  <si>
    <t xml:space="preserve">       A. RAČUN PRIHODA I RASHODA</t>
  </si>
  <si>
    <t xml:space="preserve">KLASA: </t>
  </si>
  <si>
    <t xml:space="preserve">URBROJ: </t>
  </si>
  <si>
    <t>Općinsko vijeće Općine Kloštar Podravski na 29. sjednici održanoj 25. lipnja 2020. donijelo je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</si>
</sst>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#,##0.00\ ;\-#,##0.00\ ;&quot; -&quot;#\ ;@\ "/>
    <numFmt numFmtId="171" formatCode="#,##0\ ;\-#,##0\ ;&quot; -&quot;#\ ;@\ "/>
    <numFmt numFmtId="172" formatCode="#,##0.00&quot;      &quot;;\-#,##0.00&quot;      &quot;;&quot; -&quot;#&quot;      &quot;;@\ "/>
    <numFmt numFmtId="173" formatCode="yyyy/dd/mm"/>
    <numFmt numFmtId="174" formatCode="#,##0\ ;[Red]\-#,##0\ "/>
    <numFmt numFmtId="175" formatCode="#,##0.00_ ;\-#,##0.00\ "/>
    <numFmt numFmtId="176" formatCode="0_ ;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\-#,##0\ "/>
  </numFmts>
  <fonts count="64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sz val="9"/>
      <color rgb="FF00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1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2" borderId="3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71" fontId="10" fillId="34" borderId="0" xfId="64" applyNumberFormat="1" applyFont="1" applyFill="1" applyBorder="1" applyAlignment="1" applyProtection="1">
      <alignment horizontal="center"/>
      <protection/>
    </xf>
    <xf numFmtId="170" fontId="6" fillId="0" borderId="0" xfId="64" applyFont="1" applyFill="1" applyBorder="1" applyAlignment="1" applyProtection="1">
      <alignment horizontal="right"/>
      <protection/>
    </xf>
    <xf numFmtId="170" fontId="6" fillId="0" borderId="0" xfId="64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70" fontId="6" fillId="34" borderId="0" xfId="64" applyFont="1" applyFill="1" applyBorder="1" applyAlignment="1" applyProtection="1">
      <alignment horizontal="right"/>
      <protection/>
    </xf>
    <xf numFmtId="170" fontId="10" fillId="34" borderId="0" xfId="64" applyFont="1" applyFill="1" applyBorder="1" applyAlignment="1" applyProtection="1">
      <alignment/>
      <protection/>
    </xf>
    <xf numFmtId="170" fontId="6" fillId="34" borderId="0" xfId="64" applyFont="1" applyFill="1" applyBorder="1" applyAlignment="1" applyProtection="1">
      <alignment/>
      <protection/>
    </xf>
    <xf numFmtId="170" fontId="10" fillId="34" borderId="0" xfId="64" applyFont="1" applyFill="1" applyBorder="1" applyAlignment="1" applyProtection="1">
      <alignment horizontal="right"/>
      <protection/>
    </xf>
    <xf numFmtId="170" fontId="10" fillId="0" borderId="0" xfId="64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170" fontId="10" fillId="0" borderId="0" xfId="64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3" fillId="0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/>
    </xf>
    <xf numFmtId="170" fontId="3" fillId="33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71" fontId="8" fillId="34" borderId="0" xfId="64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1" fontId="6" fillId="35" borderId="0" xfId="64" applyNumberFormat="1" applyFont="1" applyFill="1" applyBorder="1" applyAlignment="1" applyProtection="1">
      <alignment/>
      <protection/>
    </xf>
    <xf numFmtId="170" fontId="10" fillId="35" borderId="0" xfId="64" applyFont="1" applyFill="1" applyBorder="1" applyAlignment="1" applyProtection="1">
      <alignment horizontal="right"/>
      <protection/>
    </xf>
    <xf numFmtId="170" fontId="10" fillId="35" borderId="0" xfId="64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171" fontId="6" fillId="36" borderId="0" xfId="64" applyNumberFormat="1" applyFont="1" applyFill="1" applyBorder="1" applyAlignment="1" applyProtection="1">
      <alignment/>
      <protection/>
    </xf>
    <xf numFmtId="170" fontId="10" fillId="36" borderId="0" xfId="64" applyFont="1" applyFill="1" applyBorder="1" applyAlignment="1" applyProtection="1">
      <alignment horizontal="right"/>
      <protection/>
    </xf>
    <xf numFmtId="170" fontId="10" fillId="36" borderId="0" xfId="64" applyFont="1" applyFill="1" applyBorder="1" applyAlignment="1" applyProtection="1">
      <alignment/>
      <protection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left"/>
    </xf>
    <xf numFmtId="171" fontId="6" fillId="37" borderId="0" xfId="64" applyNumberFormat="1" applyFont="1" applyFill="1" applyBorder="1" applyAlignment="1" applyProtection="1">
      <alignment/>
      <protection/>
    </xf>
    <xf numFmtId="170" fontId="10" fillId="37" borderId="0" xfId="64" applyFont="1" applyFill="1" applyBorder="1" applyAlignment="1" applyProtection="1">
      <alignment horizontal="right"/>
      <protection/>
    </xf>
    <xf numFmtId="170" fontId="10" fillId="37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3" fillId="0" borderId="0" xfId="0" applyFont="1" applyFill="1" applyBorder="1" applyAlignment="1">
      <alignment/>
    </xf>
    <xf numFmtId="171" fontId="3" fillId="0" borderId="0" xfId="64" applyNumberFormat="1" applyFont="1" applyFill="1" applyBorder="1" applyAlignment="1" applyProtection="1">
      <alignment/>
      <protection/>
    </xf>
    <xf numFmtId="170" fontId="8" fillId="0" borderId="0" xfId="64" applyFont="1" applyFill="1" applyBorder="1" applyAlignment="1" applyProtection="1">
      <alignment horizontal="right"/>
      <protection/>
    </xf>
    <xf numFmtId="170" fontId="8" fillId="0" borderId="0" xfId="64" applyFont="1" applyFill="1" applyBorder="1" applyAlignment="1" applyProtection="1">
      <alignment/>
      <protection/>
    </xf>
    <xf numFmtId="0" fontId="7" fillId="39" borderId="11" xfId="0" applyFont="1" applyFill="1" applyBorder="1" applyAlignment="1">
      <alignment/>
    </xf>
    <xf numFmtId="170" fontId="6" fillId="37" borderId="0" xfId="64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170" fontId="3" fillId="0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71" fontId="6" fillId="0" borderId="0" xfId="64" applyNumberFormat="1" applyFont="1" applyFill="1" applyBorder="1" applyAlignment="1" applyProtection="1">
      <alignment/>
      <protection/>
    </xf>
    <xf numFmtId="0" fontId="9" fillId="39" borderId="11" xfId="0" applyFont="1" applyFill="1" applyBorder="1" applyAlignment="1">
      <alignment/>
    </xf>
    <xf numFmtId="0" fontId="9" fillId="40" borderId="0" xfId="0" applyFont="1" applyFill="1" applyAlignment="1">
      <alignment/>
    </xf>
    <xf numFmtId="170" fontId="6" fillId="37" borderId="0" xfId="64" applyFont="1" applyFill="1" applyBorder="1" applyAlignment="1" applyProtection="1">
      <alignment horizontal="right"/>
      <protection/>
    </xf>
    <xf numFmtId="0" fontId="0" fillId="39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3" fillId="33" borderId="0" xfId="64" applyNumberFormat="1" applyFont="1" applyFill="1" applyBorder="1" applyAlignment="1" applyProtection="1">
      <alignment/>
      <protection/>
    </xf>
    <xf numFmtId="170" fontId="3" fillId="33" borderId="0" xfId="64" applyFont="1" applyFill="1" applyBorder="1" applyAlignment="1" applyProtection="1">
      <alignment/>
      <protection/>
    </xf>
    <xf numFmtId="170" fontId="6" fillId="33" borderId="0" xfId="64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171" fontId="10" fillId="36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left"/>
    </xf>
    <xf numFmtId="171" fontId="10" fillId="37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10" fillId="36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0" fontId="6" fillId="36" borderId="0" xfId="64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0" fontId="13" fillId="0" borderId="0" xfId="64" applyFont="1" applyFill="1" applyBorder="1" applyAlignment="1" applyProtection="1">
      <alignment/>
      <protection/>
    </xf>
    <xf numFmtId="170" fontId="6" fillId="35" borderId="0" xfId="64" applyFont="1" applyFill="1" applyBorder="1" applyAlignment="1" applyProtection="1">
      <alignment horizontal="right"/>
      <protection/>
    </xf>
    <xf numFmtId="170" fontId="6" fillId="36" borderId="0" xfId="64" applyFont="1" applyFill="1" applyBorder="1" applyAlignment="1" applyProtection="1">
      <alignment horizontal="right"/>
      <protection/>
    </xf>
    <xf numFmtId="0" fontId="3" fillId="4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171" fontId="8" fillId="0" borderId="0" xfId="6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171" fontId="10" fillId="33" borderId="0" xfId="64" applyNumberFormat="1" applyFont="1" applyFill="1" applyBorder="1" applyAlignment="1" applyProtection="1">
      <alignment/>
      <protection/>
    </xf>
    <xf numFmtId="171" fontId="8" fillId="0" borderId="0" xfId="64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1" fontId="6" fillId="33" borderId="0" xfId="64" applyNumberFormat="1" applyFont="1" applyFill="1" applyBorder="1" applyAlignment="1" applyProtection="1">
      <alignment/>
      <protection/>
    </xf>
    <xf numFmtId="170" fontId="10" fillId="33" borderId="0" xfId="64" applyFont="1" applyFill="1" applyBorder="1" applyAlignment="1" applyProtection="1">
      <alignment horizontal="right"/>
      <protection/>
    </xf>
    <xf numFmtId="170" fontId="10" fillId="33" borderId="0" xfId="64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1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1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0" fontId="14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0" fontId="15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70" fontId="6" fillId="0" borderId="0" xfId="64" applyFont="1" applyFill="1" applyBorder="1" applyAlignment="1" applyProtection="1">
      <alignment horizontal="left"/>
      <protection/>
    </xf>
    <xf numFmtId="170" fontId="10" fillId="0" borderId="0" xfId="64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0" fillId="42" borderId="0" xfId="0" applyFont="1" applyFill="1" applyBorder="1" applyAlignment="1">
      <alignment/>
    </xf>
    <xf numFmtId="170" fontId="6" fillId="42" borderId="0" xfId="64" applyFont="1" applyFill="1" applyBorder="1" applyAlignment="1" applyProtection="1">
      <alignment horizontal="right"/>
      <protection/>
    </xf>
    <xf numFmtId="170" fontId="6" fillId="42" borderId="0" xfId="64" applyFont="1" applyFill="1" applyBorder="1" applyAlignment="1" applyProtection="1">
      <alignment/>
      <protection/>
    </xf>
    <xf numFmtId="0" fontId="10" fillId="43" borderId="0" xfId="0" applyFont="1" applyFill="1" applyBorder="1" applyAlignment="1">
      <alignment/>
    </xf>
    <xf numFmtId="170" fontId="6" fillId="43" borderId="0" xfId="64" applyFont="1" applyFill="1" applyBorder="1" applyAlignment="1" applyProtection="1">
      <alignment horizontal="right"/>
      <protection/>
    </xf>
    <xf numFmtId="0" fontId="6" fillId="43" borderId="0" xfId="0" applyFont="1" applyFill="1" applyBorder="1" applyAlignment="1">
      <alignment horizontal="right"/>
    </xf>
    <xf numFmtId="170" fontId="19" fillId="42" borderId="0" xfId="64" applyFont="1" applyFill="1" applyBorder="1" applyAlignment="1" applyProtection="1">
      <alignment horizontal="right"/>
      <protection/>
    </xf>
    <xf numFmtId="170" fontId="20" fillId="43" borderId="0" xfId="64" applyFont="1" applyFill="1" applyBorder="1" applyAlignment="1" applyProtection="1">
      <alignment horizontal="right"/>
      <protection/>
    </xf>
    <xf numFmtId="175" fontId="3" fillId="0" borderId="0" xfId="0" applyNumberFormat="1" applyFont="1" applyFill="1" applyAlignment="1">
      <alignment/>
    </xf>
    <xf numFmtId="176" fontId="10" fillId="34" borderId="0" xfId="64" applyNumberFormat="1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left"/>
    </xf>
    <xf numFmtId="170" fontId="3" fillId="43" borderId="0" xfId="64" applyFont="1" applyFill="1" applyBorder="1" applyAlignment="1" applyProtection="1">
      <alignment/>
      <protection/>
    </xf>
    <xf numFmtId="0" fontId="6" fillId="44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/>
    </xf>
    <xf numFmtId="0" fontId="3" fillId="23" borderId="0" xfId="0" applyFont="1" applyFill="1" applyBorder="1" applyAlignment="1">
      <alignment/>
    </xf>
    <xf numFmtId="170" fontId="3" fillId="23" borderId="0" xfId="64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0" fontId="6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0" fontId="8" fillId="0" borderId="0" xfId="64" applyFont="1" applyFill="1" applyBorder="1" applyAlignment="1" applyProtection="1">
      <alignment horizontal="left"/>
      <protection/>
    </xf>
    <xf numFmtId="170" fontId="3" fillId="0" borderId="0" xfId="64" applyFont="1" applyFill="1" applyBorder="1" applyAlignment="1" applyProtection="1">
      <alignment horizontal="left"/>
      <protection/>
    </xf>
    <xf numFmtId="170" fontId="61" fillId="0" borderId="0" xfId="0" applyNumberFormat="1" applyFont="1" applyAlignment="1">
      <alignment horizontal="left"/>
    </xf>
    <xf numFmtId="1" fontId="6" fillId="34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1" fontId="6" fillId="45" borderId="0" xfId="0" applyNumberFormat="1" applyFont="1" applyFill="1" applyBorder="1" applyAlignment="1">
      <alignment/>
    </xf>
    <xf numFmtId="1" fontId="6" fillId="37" borderId="0" xfId="0" applyNumberFormat="1" applyFont="1" applyFill="1" applyBorder="1" applyAlignment="1">
      <alignment/>
    </xf>
    <xf numFmtId="181" fontId="6" fillId="37" borderId="0" xfId="64" applyNumberFormat="1" applyFont="1" applyFill="1" applyBorder="1" applyAlignment="1" applyProtection="1">
      <alignment/>
      <protection/>
    </xf>
    <xf numFmtId="1" fontId="6" fillId="46" borderId="0" xfId="0" applyNumberFormat="1" applyFont="1" applyFill="1" applyBorder="1" applyAlignment="1">
      <alignment/>
    </xf>
    <xf numFmtId="1" fontId="6" fillId="47" borderId="0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47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0" fillId="48" borderId="0" xfId="0" applyFont="1" applyFill="1" applyAlignment="1">
      <alignment/>
    </xf>
    <xf numFmtId="170" fontId="8" fillId="48" borderId="0" xfId="64" applyFont="1" applyFill="1" applyBorder="1" applyAlignment="1" applyProtection="1">
      <alignment horizontal="right"/>
      <protection/>
    </xf>
    <xf numFmtId="170" fontId="8" fillId="48" borderId="0" xfId="64" applyFont="1" applyFill="1" applyBorder="1" applyAlignment="1" applyProtection="1">
      <alignment/>
      <protection/>
    </xf>
    <xf numFmtId="170" fontId="3" fillId="48" borderId="0" xfId="64" applyFont="1" applyFill="1" applyBorder="1" applyAlignment="1" applyProtection="1">
      <alignment/>
      <protection/>
    </xf>
    <xf numFmtId="170" fontId="3" fillId="49" borderId="0" xfId="64" applyFont="1" applyFill="1" applyBorder="1" applyAlignment="1" applyProtection="1">
      <alignment/>
      <protection/>
    </xf>
    <xf numFmtId="170" fontId="8" fillId="49" borderId="0" xfId="64" applyFont="1" applyFill="1" applyBorder="1" applyAlignment="1" applyProtection="1">
      <alignment/>
      <protection/>
    </xf>
    <xf numFmtId="172" fontId="8" fillId="48" borderId="0" xfId="0" applyNumberFormat="1" applyFont="1" applyFill="1" applyBorder="1" applyAlignment="1">
      <alignment/>
    </xf>
    <xf numFmtId="170" fontId="3" fillId="48" borderId="0" xfId="64" applyFont="1" applyFill="1" applyBorder="1" applyAlignment="1" applyProtection="1">
      <alignment horizontal="right"/>
      <protection/>
    </xf>
    <xf numFmtId="170" fontId="3" fillId="48" borderId="0" xfId="0" applyNumberFormat="1" applyFont="1" applyFill="1" applyAlignment="1">
      <alignment/>
    </xf>
    <xf numFmtId="4" fontId="3" fillId="48" borderId="0" xfId="0" applyNumberFormat="1" applyFont="1" applyFill="1" applyAlignment="1">
      <alignment horizontal="right"/>
    </xf>
    <xf numFmtId="4" fontId="3" fillId="48" borderId="0" xfId="0" applyNumberFormat="1" applyFont="1" applyFill="1" applyBorder="1" applyAlignment="1">
      <alignment horizontal="right"/>
    </xf>
    <xf numFmtId="4" fontId="3" fillId="49" borderId="0" xfId="0" applyNumberFormat="1" applyFont="1" applyFill="1" applyAlignment="1">
      <alignment horizontal="right"/>
    </xf>
    <xf numFmtId="4" fontId="0" fillId="49" borderId="0" xfId="0" applyNumberFormat="1" applyFont="1" applyFill="1" applyAlignment="1">
      <alignment/>
    </xf>
    <xf numFmtId="170" fontId="3" fillId="50" borderId="0" xfId="64" applyFont="1" applyFill="1" applyBorder="1" applyAlignment="1" applyProtection="1">
      <alignment/>
      <protection/>
    </xf>
    <xf numFmtId="4" fontId="3" fillId="50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12" fillId="0" borderId="0" xfId="0" applyFont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_xxxinvest" xfId="52"/>
    <cellStyle name="Obično_Prilog 2  Obrasci za izradu financijskog  plana razvojnih program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1"/>
  <sheetViews>
    <sheetView tabSelected="1" zoomScalePageLayoutView="0" workbookViewId="0" topLeftCell="A19">
      <selection activeCell="A4" sqref="A4"/>
    </sheetView>
  </sheetViews>
  <sheetFormatPr defaultColWidth="9.00390625" defaultRowHeight="12.75"/>
  <cols>
    <col min="1" max="1" width="14.7109375" style="0" customWidth="1"/>
    <col min="2" max="2" width="10.421875" style="0" customWidth="1"/>
    <col min="3" max="3" width="21.7109375" style="0" customWidth="1"/>
    <col min="4" max="4" width="18.8515625" style="0" customWidth="1"/>
    <col min="5" max="5" width="18.421875" style="0" customWidth="1"/>
    <col min="6" max="7" width="14.7109375" style="0" customWidth="1"/>
    <col min="8" max="8" width="15.28125" style="0" customWidth="1"/>
    <col min="9" max="9" width="10.28125" style="0" customWidth="1"/>
    <col min="10" max="10" width="11.57421875" style="0" customWidth="1"/>
    <col min="11" max="11" width="0.13671875" style="0" customWidth="1"/>
    <col min="12" max="12" width="39.57421875" style="0" hidden="1" customWidth="1"/>
    <col min="13" max="13" width="0.2890625" style="0" customWidth="1"/>
    <col min="14" max="14" width="17.421875" style="0" customWidth="1"/>
    <col min="15" max="15" width="26.7109375" style="0" customWidth="1"/>
    <col min="16" max="16" width="12.7109375" style="0" customWidth="1"/>
    <col min="17" max="17" width="14.00390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2"/>
      <c r="I1" s="3"/>
      <c r="J1" s="3"/>
    </row>
    <row r="2" spans="1:14" ht="12">
      <c r="A2" s="4"/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3"/>
      <c r="M2" s="3"/>
      <c r="N2" s="3"/>
    </row>
    <row r="3" spans="1:14" s="6" customFormat="1" ht="11.25">
      <c r="A3" s="4" t="s">
        <v>426</v>
      </c>
      <c r="B3" s="4"/>
      <c r="C3" s="4"/>
      <c r="D3" s="4"/>
      <c r="E3" s="4"/>
      <c r="F3" s="4"/>
      <c r="G3" s="4"/>
      <c r="H3" s="5"/>
      <c r="I3" s="5"/>
      <c r="J3" s="5"/>
      <c r="K3" s="5"/>
      <c r="L3" s="3"/>
      <c r="M3" s="3"/>
      <c r="N3" s="3"/>
    </row>
    <row r="4" spans="1:14" s="6" customFormat="1" ht="11.25">
      <c r="A4" s="4" t="s">
        <v>434</v>
      </c>
      <c r="B4" s="4"/>
      <c r="C4" s="4"/>
      <c r="D4" s="4"/>
      <c r="E4" s="4"/>
      <c r="F4" s="4"/>
      <c r="G4" s="4"/>
      <c r="H4" s="5"/>
      <c r="I4" s="5"/>
      <c r="J4" s="5"/>
      <c r="K4" s="5"/>
      <c r="L4" s="3"/>
      <c r="M4" s="3"/>
      <c r="N4" s="3"/>
    </row>
    <row r="5" spans="1:14" s="9" customFormat="1" ht="11.25">
      <c r="A5" s="5"/>
      <c r="B5" s="5"/>
      <c r="C5" s="5"/>
      <c r="D5" s="5"/>
      <c r="E5" s="5"/>
      <c r="F5" s="5"/>
      <c r="G5" s="5"/>
      <c r="H5" s="5"/>
      <c r="I5" s="7"/>
      <c r="J5" s="7"/>
      <c r="K5" s="7"/>
      <c r="L5" s="8"/>
      <c r="M5" s="8"/>
      <c r="N5" s="8"/>
    </row>
    <row r="6" spans="1:14" s="11" customFormat="1" ht="15">
      <c r="A6" s="5"/>
      <c r="B6" s="10"/>
      <c r="C6" s="10" t="s">
        <v>412</v>
      </c>
      <c r="D6" s="10"/>
      <c r="E6" s="10"/>
      <c r="F6" s="5"/>
      <c r="G6" s="5"/>
      <c r="H6" s="7"/>
      <c r="I6" s="5"/>
      <c r="J6" s="5"/>
      <c r="K6" s="5"/>
      <c r="L6" s="3"/>
      <c r="M6" s="3"/>
      <c r="N6" s="3"/>
    </row>
    <row r="7" spans="1:14" s="12" customFormat="1" ht="13.5">
      <c r="A7" s="5"/>
      <c r="B7" s="10"/>
      <c r="C7" s="10" t="s">
        <v>352</v>
      </c>
      <c r="D7" s="10"/>
      <c r="E7" s="10"/>
      <c r="F7" s="5"/>
      <c r="G7" s="5"/>
      <c r="H7" s="5"/>
      <c r="I7" s="5"/>
      <c r="J7" s="5"/>
      <c r="K7" s="5"/>
      <c r="L7" s="3"/>
      <c r="M7" s="3"/>
      <c r="N7" s="3"/>
    </row>
    <row r="8" spans="1:14" ht="12">
      <c r="A8" s="13"/>
      <c r="B8" s="14"/>
      <c r="C8" s="13"/>
      <c r="D8" s="13"/>
      <c r="E8" s="13"/>
      <c r="F8" s="13"/>
      <c r="G8" s="13"/>
      <c r="H8" s="13"/>
      <c r="I8" s="5"/>
      <c r="J8" s="5"/>
      <c r="K8" s="5"/>
      <c r="L8" s="3"/>
      <c r="M8" s="3"/>
      <c r="N8" s="3"/>
    </row>
    <row r="9" spans="1:14" ht="12">
      <c r="A9" s="13"/>
      <c r="B9" s="13"/>
      <c r="C9" s="13"/>
      <c r="D9" s="13"/>
      <c r="E9" s="13"/>
      <c r="F9" s="13"/>
      <c r="G9" s="13"/>
      <c r="H9" s="13"/>
      <c r="I9" s="5"/>
      <c r="J9" s="5"/>
      <c r="K9" s="5"/>
      <c r="L9" s="3"/>
      <c r="M9" s="3"/>
      <c r="N9" s="3"/>
    </row>
    <row r="10" spans="1:14" s="15" customFormat="1" ht="11.25">
      <c r="A10" s="10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</row>
    <row r="11" spans="1:14" s="15" customFormat="1" ht="11.25">
      <c r="A11" s="5"/>
      <c r="B11" s="5"/>
      <c r="C11" s="10" t="s">
        <v>3</v>
      </c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</row>
    <row r="12" spans="1:14" s="15" customFormat="1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</row>
    <row r="13" spans="1:14" s="16" customFormat="1" ht="11.25">
      <c r="A13" s="5"/>
      <c r="B13" s="5" t="s">
        <v>353</v>
      </c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2">
      <c r="A14" s="5" t="s">
        <v>427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1:14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1:14" s="12" customFormat="1" ht="13.5">
      <c r="A16" s="17"/>
      <c r="B16" s="17"/>
      <c r="C16" s="17"/>
      <c r="D16" s="17"/>
      <c r="E16" s="18" t="s">
        <v>4</v>
      </c>
      <c r="F16" s="18" t="s">
        <v>5</v>
      </c>
      <c r="G16" s="18" t="s">
        <v>411</v>
      </c>
      <c r="H16" s="18" t="s">
        <v>4</v>
      </c>
      <c r="I16" s="19"/>
      <c r="J16" s="20"/>
      <c r="K16" s="5"/>
      <c r="L16" s="3"/>
      <c r="M16" s="3"/>
      <c r="N16" s="3"/>
    </row>
    <row r="17" spans="1:14" s="12" customFormat="1" ht="13.5">
      <c r="A17" s="21"/>
      <c r="B17" s="21"/>
      <c r="C17" s="21"/>
      <c r="D17" s="21"/>
      <c r="E17" s="18">
        <v>2018</v>
      </c>
      <c r="F17" s="18">
        <v>2019</v>
      </c>
      <c r="G17" s="18">
        <v>2019</v>
      </c>
      <c r="H17" s="18">
        <v>2019</v>
      </c>
      <c r="I17" s="22" t="s">
        <v>6</v>
      </c>
      <c r="J17" s="22" t="s">
        <v>6</v>
      </c>
      <c r="K17" s="5"/>
      <c r="L17" s="3"/>
      <c r="M17" s="3"/>
      <c r="N17" s="3"/>
    </row>
    <row r="18" spans="1:14" s="12" customFormat="1" ht="13.5">
      <c r="A18" s="21"/>
      <c r="B18" s="21"/>
      <c r="C18" s="21"/>
      <c r="D18" s="21"/>
      <c r="E18" s="18">
        <v>1</v>
      </c>
      <c r="F18" s="18">
        <v>2</v>
      </c>
      <c r="G18" s="18">
        <v>3</v>
      </c>
      <c r="H18" s="23">
        <v>4</v>
      </c>
      <c r="I18" s="22" t="s">
        <v>7</v>
      </c>
      <c r="J18" s="22" t="s">
        <v>8</v>
      </c>
      <c r="K18" s="5"/>
      <c r="L18" s="3"/>
      <c r="M18" s="3"/>
      <c r="N18" s="3"/>
    </row>
    <row r="19" spans="1:14" ht="12">
      <c r="A19" s="21" t="s">
        <v>428</v>
      </c>
      <c r="B19" s="21"/>
      <c r="C19" s="21"/>
      <c r="D19" s="21"/>
      <c r="E19" s="24"/>
      <c r="F19" s="25"/>
      <c r="G19" s="25"/>
      <c r="H19" s="24"/>
      <c r="I19" s="26"/>
      <c r="J19" s="26"/>
      <c r="K19" s="5"/>
      <c r="L19" s="3"/>
      <c r="M19" s="3"/>
      <c r="N19" s="3"/>
    </row>
    <row r="20" spans="1:14" ht="12">
      <c r="A20" s="27"/>
      <c r="B20" s="27" t="s">
        <v>9</v>
      </c>
      <c r="C20" s="27"/>
      <c r="D20" s="27"/>
      <c r="E20" s="28">
        <f>E161</f>
        <v>4118846</v>
      </c>
      <c r="F20" s="28">
        <f>F161</f>
        <v>36302500</v>
      </c>
      <c r="G20" s="28">
        <f>G161</f>
        <v>16044500</v>
      </c>
      <c r="H20" s="28">
        <f>H161</f>
        <v>11784619</v>
      </c>
      <c r="I20" s="216">
        <f>H20*100/E20</f>
        <v>286.11458160853795</v>
      </c>
      <c r="J20" s="216">
        <f>H20*100/F20</f>
        <v>32.46227945733765</v>
      </c>
      <c r="K20" s="5"/>
      <c r="L20" s="3"/>
      <c r="M20" s="3"/>
      <c r="N20" s="3"/>
    </row>
    <row r="21" spans="1:14" s="15" customFormat="1" ht="11.25">
      <c r="A21" s="27"/>
      <c r="B21" s="27" t="s">
        <v>10</v>
      </c>
      <c r="C21" s="27"/>
      <c r="D21" s="27"/>
      <c r="E21" s="28">
        <f>E207</f>
        <v>0</v>
      </c>
      <c r="F21" s="28">
        <f>F207</f>
        <v>100000</v>
      </c>
      <c r="G21" s="28">
        <f>G207</f>
        <v>100000</v>
      </c>
      <c r="H21" s="28">
        <f>H207</f>
        <v>2492</v>
      </c>
      <c r="I21" s="216"/>
      <c r="J21" s="216">
        <f>H21*100/F21</f>
        <v>2.492</v>
      </c>
      <c r="K21" s="5"/>
      <c r="L21" s="3"/>
      <c r="M21" s="3"/>
      <c r="N21" s="3"/>
    </row>
    <row r="22" spans="1:14" s="15" customFormat="1" ht="13.5">
      <c r="A22" s="186"/>
      <c r="B22" s="186"/>
      <c r="C22" s="186"/>
      <c r="D22" s="186" t="s">
        <v>343</v>
      </c>
      <c r="E22" s="192">
        <f>E20+E21</f>
        <v>4118846</v>
      </c>
      <c r="F22" s="192">
        <f>F20+F21</f>
        <v>36402500</v>
      </c>
      <c r="G22" s="192">
        <f>G20+G21</f>
        <v>16144500</v>
      </c>
      <c r="H22" s="192">
        <f>H20+H21</f>
        <v>11787111</v>
      </c>
      <c r="I22" s="188"/>
      <c r="J22" s="188"/>
      <c r="K22" s="5"/>
      <c r="L22" s="3"/>
      <c r="M22" s="3"/>
      <c r="N22" s="3"/>
    </row>
    <row r="23" spans="1:14" s="16" customFormat="1" ht="11.25">
      <c r="A23" s="27"/>
      <c r="B23" s="27" t="s">
        <v>11</v>
      </c>
      <c r="C23" s="27"/>
      <c r="D23" s="27"/>
      <c r="E23" s="31">
        <f>E57</f>
        <v>3487703</v>
      </c>
      <c r="F23" s="31">
        <f>F57</f>
        <v>3972000</v>
      </c>
      <c r="G23" s="31">
        <f>G57</f>
        <v>8930500</v>
      </c>
      <c r="H23" s="31">
        <f>H57</f>
        <v>7034144</v>
      </c>
      <c r="I23" s="216">
        <f>H23*100/E23</f>
        <v>201.68414569703899</v>
      </c>
      <c r="J23" s="216">
        <f>H23*100/F23</f>
        <v>177.0932527693857</v>
      </c>
      <c r="K23" s="5"/>
      <c r="L23" s="3"/>
      <c r="M23" s="3"/>
      <c r="N23" s="3"/>
    </row>
    <row r="24" spans="1:14" s="16" customFormat="1" ht="11.25">
      <c r="A24" s="27"/>
      <c r="B24" s="27" t="s">
        <v>12</v>
      </c>
      <c r="C24" s="27"/>
      <c r="D24" s="27"/>
      <c r="E24" s="31">
        <f>E125</f>
        <v>247326</v>
      </c>
      <c r="F24" s="31">
        <f>F125</f>
        <v>30051500</v>
      </c>
      <c r="G24" s="31">
        <f>G125</f>
        <v>6580000</v>
      </c>
      <c r="H24" s="31">
        <f>H125</f>
        <v>4650191</v>
      </c>
      <c r="I24" s="216">
        <f>H24*100/E24</f>
        <v>1880.1868788562465</v>
      </c>
      <c r="J24" s="216">
        <f>H24*100/F24</f>
        <v>15.474072841621883</v>
      </c>
      <c r="K24" s="5"/>
      <c r="L24" s="3"/>
      <c r="M24" s="3"/>
      <c r="N24" s="3"/>
    </row>
    <row r="25" spans="1:14" s="154" customFormat="1" ht="13.5">
      <c r="A25" s="189"/>
      <c r="B25" s="189"/>
      <c r="C25" s="189"/>
      <c r="D25" s="189" t="s">
        <v>344</v>
      </c>
      <c r="E25" s="193">
        <f>E23+E24</f>
        <v>3735029</v>
      </c>
      <c r="F25" s="193">
        <f>F23+F24</f>
        <v>34023500</v>
      </c>
      <c r="G25" s="193">
        <f>G23+G24</f>
        <v>15510500</v>
      </c>
      <c r="H25" s="193">
        <f>H23+H24</f>
        <v>11684335</v>
      </c>
      <c r="I25" s="216">
        <f>H25*100/E25</f>
        <v>312.8311721274453</v>
      </c>
      <c r="J25" s="216">
        <f>H25*100/F25</f>
        <v>34.34195482534131</v>
      </c>
      <c r="K25" s="5"/>
      <c r="L25" s="5"/>
      <c r="M25" s="5"/>
      <c r="N25" s="5"/>
    </row>
    <row r="26" spans="1:14" s="16" customFormat="1" ht="11.25">
      <c r="A26" s="186"/>
      <c r="B26" s="186" t="s">
        <v>13</v>
      </c>
      <c r="C26" s="186"/>
      <c r="D26" s="186"/>
      <c r="E26" s="187">
        <f>E22-E25</f>
        <v>383817</v>
      </c>
      <c r="F26" s="187">
        <f>F22-F25</f>
        <v>2379000</v>
      </c>
      <c r="G26" s="187">
        <f>G22-G25</f>
        <v>634000</v>
      </c>
      <c r="H26" s="187">
        <f>H22-H25</f>
        <v>102776</v>
      </c>
      <c r="I26" s="188">
        <v>0</v>
      </c>
      <c r="J26" s="188"/>
      <c r="K26" s="5"/>
      <c r="L26" s="3"/>
      <c r="M26" s="3"/>
      <c r="N26" s="3"/>
    </row>
    <row r="27" spans="1:14" s="16" customFormat="1" ht="11.25">
      <c r="A27" s="21"/>
      <c r="B27" s="21"/>
      <c r="C27" s="21"/>
      <c r="D27" s="21"/>
      <c r="E27" s="32"/>
      <c r="F27" s="32"/>
      <c r="G27" s="32"/>
      <c r="H27" s="32"/>
      <c r="I27" s="33"/>
      <c r="J27" s="33"/>
      <c r="K27" s="5"/>
      <c r="L27" s="3"/>
      <c r="M27" s="3"/>
      <c r="N27" s="3"/>
    </row>
    <row r="28" spans="1:14" s="16" customFormat="1" ht="11.25">
      <c r="A28" s="21" t="s">
        <v>429</v>
      </c>
      <c r="B28" s="21"/>
      <c r="C28" s="21"/>
      <c r="D28" s="21"/>
      <c r="E28" s="32"/>
      <c r="F28" s="32"/>
      <c r="G28" s="32"/>
      <c r="H28" s="32"/>
      <c r="I28" s="33"/>
      <c r="J28" s="33"/>
      <c r="K28" s="5"/>
      <c r="L28" s="3"/>
      <c r="M28" s="3"/>
      <c r="N28" s="3"/>
    </row>
    <row r="29" spans="1:14" ht="12">
      <c r="A29" s="27"/>
      <c r="B29" s="27" t="s">
        <v>14</v>
      </c>
      <c r="C29" s="27"/>
      <c r="D29" s="27"/>
      <c r="E29" s="30">
        <f>E216</f>
        <v>0</v>
      </c>
      <c r="F29" s="30">
        <f>F216</f>
        <v>21000</v>
      </c>
      <c r="G29" s="30">
        <f>G216</f>
        <v>21000</v>
      </c>
      <c r="H29" s="30">
        <f>H216</f>
        <v>1272537</v>
      </c>
      <c r="I29" s="216"/>
      <c r="J29" s="216">
        <f>H29*100/F29</f>
        <v>6059.7</v>
      </c>
      <c r="K29" s="5"/>
      <c r="L29" s="3"/>
      <c r="M29" s="3"/>
      <c r="N29" s="3"/>
    </row>
    <row r="30" spans="1:14" s="16" customFormat="1" ht="11.25">
      <c r="A30" s="27"/>
      <c r="B30" s="27" t="s">
        <v>15</v>
      </c>
      <c r="C30" s="27"/>
      <c r="D30" s="27"/>
      <c r="E30" s="31">
        <f>E144</f>
        <v>50342</v>
      </c>
      <c r="F30" s="31">
        <f>F144</f>
        <v>1000000</v>
      </c>
      <c r="G30" s="31">
        <f>G144</f>
        <v>1000000</v>
      </c>
      <c r="H30" s="31">
        <f>H144</f>
        <v>960048</v>
      </c>
      <c r="I30" s="216">
        <f>H30*100/E30</f>
        <v>1907.0517659210998</v>
      </c>
      <c r="J30" s="216">
        <f>H30*100/F30</f>
        <v>96.0048</v>
      </c>
      <c r="K30" s="5"/>
      <c r="L30" s="3"/>
      <c r="M30" s="3"/>
      <c r="N30" s="3"/>
    </row>
    <row r="31" spans="1:14" s="16" customFormat="1" ht="11.25">
      <c r="A31" s="186"/>
      <c r="B31" s="186" t="s">
        <v>345</v>
      </c>
      <c r="C31" s="186"/>
      <c r="D31" s="186"/>
      <c r="E31" s="187">
        <f>E29-E30</f>
        <v>-50342</v>
      </c>
      <c r="F31" s="187">
        <f>F29-F30</f>
        <v>-979000</v>
      </c>
      <c r="G31" s="187">
        <f>G29-G30</f>
        <v>-979000</v>
      </c>
      <c r="H31" s="187">
        <f>H29-H30</f>
        <v>312489</v>
      </c>
      <c r="I31" s="187"/>
      <c r="J31" s="187"/>
      <c r="K31" s="5"/>
      <c r="L31" s="3"/>
      <c r="M31" s="3"/>
      <c r="N31" s="3"/>
    </row>
    <row r="32" spans="1:14" s="154" customFormat="1" ht="11.25">
      <c r="A32" s="21"/>
      <c r="B32" s="21"/>
      <c r="C32" s="21"/>
      <c r="D32" s="21"/>
      <c r="E32" s="24"/>
      <c r="F32" s="24"/>
      <c r="G32" s="24"/>
      <c r="H32" s="24"/>
      <c r="I32" s="24"/>
      <c r="J32" s="24"/>
      <c r="K32" s="5"/>
      <c r="L32" s="5"/>
      <c r="M32" s="5"/>
      <c r="N32" s="5"/>
    </row>
    <row r="33" spans="1:14" s="16" customFormat="1" ht="11.25">
      <c r="A33" s="21"/>
      <c r="B33" s="21"/>
      <c r="C33" s="21"/>
      <c r="D33" s="21"/>
      <c r="E33" s="32"/>
      <c r="F33" s="10"/>
      <c r="G33" s="10"/>
      <c r="H33" s="32"/>
      <c r="I33" s="33"/>
      <c r="J33" s="33"/>
      <c r="K33" s="5"/>
      <c r="L33" s="3"/>
      <c r="M33" s="3"/>
      <c r="N33" s="3"/>
    </row>
    <row r="34" spans="1:14" s="16" customFormat="1" ht="11.25">
      <c r="A34" s="21" t="s">
        <v>430</v>
      </c>
      <c r="B34" s="21"/>
      <c r="C34" s="21"/>
      <c r="D34" s="21"/>
      <c r="E34" s="32"/>
      <c r="F34" s="34"/>
      <c r="G34" s="34"/>
      <c r="H34" s="32"/>
      <c r="I34" s="33"/>
      <c r="J34" s="33"/>
      <c r="K34" s="5"/>
      <c r="L34" s="3"/>
      <c r="M34" s="3"/>
      <c r="N34" s="3"/>
    </row>
    <row r="35" spans="1:14" s="16" customFormat="1" ht="11.25">
      <c r="A35" s="27"/>
      <c r="B35" s="27" t="s">
        <v>346</v>
      </c>
      <c r="C35" s="27"/>
      <c r="D35" s="27"/>
      <c r="E35" s="31"/>
      <c r="F35" s="29"/>
      <c r="G35" s="29"/>
      <c r="H35" s="31"/>
      <c r="I35" s="35"/>
      <c r="J35" s="28"/>
      <c r="K35" s="5"/>
      <c r="L35" s="3"/>
      <c r="M35" s="3"/>
      <c r="N35" s="3"/>
    </row>
    <row r="36" spans="1:14" s="15" customFormat="1" ht="11.25">
      <c r="A36" s="27"/>
      <c r="B36" s="27" t="s">
        <v>347</v>
      </c>
      <c r="C36" s="27"/>
      <c r="D36" s="27"/>
      <c r="E36" s="28"/>
      <c r="F36" s="28">
        <f>L36-L36-L36</f>
        <v>0</v>
      </c>
      <c r="G36" s="28">
        <f>M36-M36-M36</f>
        <v>0</v>
      </c>
      <c r="H36" s="28">
        <f>M36-M36-M36</f>
        <v>0</v>
      </c>
      <c r="I36" s="35"/>
      <c r="J36" s="28"/>
      <c r="K36" s="194"/>
      <c r="L36" s="3"/>
      <c r="M36" s="3"/>
      <c r="N36" s="3"/>
    </row>
    <row r="37" spans="1:14" s="15" customFormat="1" ht="11.25">
      <c r="A37" s="21"/>
      <c r="B37" s="21"/>
      <c r="C37" s="21"/>
      <c r="D37" s="21"/>
      <c r="E37" s="24"/>
      <c r="F37" s="24"/>
      <c r="G37" s="24"/>
      <c r="H37" s="24"/>
      <c r="I37" s="33"/>
      <c r="J37" s="24"/>
      <c r="K37" s="5"/>
      <c r="L37" s="3"/>
      <c r="M37" s="3"/>
      <c r="N37" s="3"/>
    </row>
    <row r="38" spans="1:14" s="15" customFormat="1" ht="11.25">
      <c r="A38" s="189" t="s">
        <v>348</v>
      </c>
      <c r="B38" s="189"/>
      <c r="C38" s="189"/>
      <c r="D38" s="189"/>
      <c r="E38" s="190">
        <f>E26+E31+E36</f>
        <v>333475</v>
      </c>
      <c r="F38" s="190">
        <f>F26+F31+F36</f>
        <v>1400000</v>
      </c>
      <c r="G38" s="190">
        <f>G26+G31+G36</f>
        <v>-345000</v>
      </c>
      <c r="H38" s="190"/>
      <c r="I38" s="191"/>
      <c r="J38" s="190"/>
      <c r="K38" s="5"/>
      <c r="L38" s="3"/>
      <c r="M38" s="3"/>
      <c r="N38" s="3"/>
    </row>
    <row r="39" spans="1:14" s="15" customFormat="1" ht="11.25">
      <c r="A39" s="189" t="s">
        <v>349</v>
      </c>
      <c r="B39" s="189"/>
      <c r="C39" s="189"/>
      <c r="D39" s="189"/>
      <c r="E39" s="190"/>
      <c r="F39" s="190"/>
      <c r="G39" s="190"/>
      <c r="H39" s="190"/>
      <c r="I39" s="191"/>
      <c r="J39" s="190"/>
      <c r="K39" s="5"/>
      <c r="L39" s="3"/>
      <c r="M39" s="3"/>
      <c r="N39" s="3"/>
    </row>
    <row r="40" spans="1:14" s="15" customFormat="1" ht="11.25">
      <c r="A40" s="21"/>
      <c r="B40" s="21"/>
      <c r="C40" s="21"/>
      <c r="D40" s="21"/>
      <c r="E40" s="24"/>
      <c r="F40" s="24"/>
      <c r="G40" s="24"/>
      <c r="H40" s="24"/>
      <c r="I40" s="33"/>
      <c r="J40" s="24"/>
      <c r="K40" s="5"/>
      <c r="L40" s="3"/>
      <c r="M40" s="3"/>
      <c r="N40" s="3"/>
    </row>
    <row r="41" spans="1:14" s="15" customFormat="1" ht="11.25">
      <c r="A41" s="21"/>
      <c r="B41" s="21"/>
      <c r="C41" s="21"/>
      <c r="D41" s="21"/>
      <c r="E41" s="24"/>
      <c r="F41" s="24"/>
      <c r="G41" s="24"/>
      <c r="H41" s="24"/>
      <c r="I41" s="33"/>
      <c r="J41" s="24"/>
      <c r="K41" s="5"/>
      <c r="L41" s="3"/>
      <c r="M41" s="3"/>
      <c r="N41" s="3"/>
    </row>
    <row r="42" spans="1:14" s="15" customFormat="1" ht="11.25">
      <c r="A42" s="36"/>
      <c r="B42" s="36"/>
      <c r="C42" s="36"/>
      <c r="D42" s="36"/>
      <c r="E42" s="36"/>
      <c r="F42" s="37"/>
      <c r="G42" s="37"/>
      <c r="H42" s="38"/>
      <c r="I42" s="5"/>
      <c r="J42" s="10"/>
      <c r="K42" s="5"/>
      <c r="L42" s="3"/>
      <c r="M42" s="3"/>
      <c r="N42" s="3"/>
    </row>
    <row r="43" spans="1:14" s="15" customFormat="1" ht="14.25" customHeight="1">
      <c r="A43" s="39"/>
      <c r="B43" s="16"/>
      <c r="C43" s="246" t="s">
        <v>16</v>
      </c>
      <c r="D43" s="246"/>
      <c r="E43" s="40"/>
      <c r="F43" s="41"/>
      <c r="G43" s="41"/>
      <c r="H43" s="42"/>
      <c r="I43" s="16"/>
      <c r="J43" s="16"/>
      <c r="K43" s="16"/>
      <c r="L43" s="16"/>
      <c r="M43" s="3"/>
      <c r="N43" s="3"/>
    </row>
    <row r="44" spans="1:14" s="15" customFormat="1" ht="12.75">
      <c r="A44" s="43" t="s">
        <v>431</v>
      </c>
      <c r="B44" s="44"/>
      <c r="C44" s="44"/>
      <c r="D44" s="45"/>
      <c r="E44" s="46"/>
      <c r="F44" s="42"/>
      <c r="G44" s="42"/>
      <c r="H44" s="42"/>
      <c r="I44" s="16"/>
      <c r="J44" s="16"/>
      <c r="K44" s="16"/>
      <c r="L44" s="16"/>
      <c r="M44" s="3"/>
      <c r="N44" s="3"/>
    </row>
    <row r="45" spans="1:14" s="15" customFormat="1" ht="12.75">
      <c r="A45" s="43"/>
      <c r="B45" s="44"/>
      <c r="C45" s="44"/>
      <c r="D45" s="45"/>
      <c r="E45" s="46"/>
      <c r="F45" s="42"/>
      <c r="G45" s="42"/>
      <c r="H45" s="42"/>
      <c r="I45" s="16"/>
      <c r="J45" s="16"/>
      <c r="K45" s="16"/>
      <c r="L45" s="16"/>
      <c r="M45" s="3"/>
      <c r="N45" s="3"/>
    </row>
    <row r="46" spans="1:14" s="16" customFormat="1" ht="12.75">
      <c r="A46" s="43"/>
      <c r="B46" s="47" t="s">
        <v>17</v>
      </c>
      <c r="C46" s="47"/>
      <c r="D46" s="47"/>
      <c r="E46" s="47"/>
      <c r="F46" s="47"/>
      <c r="G46" s="47"/>
      <c r="H46" s="47"/>
      <c r="I46" s="47"/>
      <c r="J46" s="47"/>
      <c r="K46" s="48"/>
      <c r="M46" s="3"/>
      <c r="N46" s="3"/>
    </row>
    <row r="47" spans="1:14" s="16" customFormat="1" ht="12">
      <c r="A47" s="44" t="s">
        <v>18</v>
      </c>
      <c r="B47" s="47"/>
      <c r="C47" s="47"/>
      <c r="D47" s="47"/>
      <c r="E47" s="47"/>
      <c r="F47" s="47"/>
      <c r="G47" s="47"/>
      <c r="H47" s="47"/>
      <c r="J47" s="47"/>
      <c r="K47" s="48"/>
      <c r="M47" s="3"/>
      <c r="N47" s="3"/>
    </row>
    <row r="48" spans="1:14" s="16" customFormat="1" ht="12">
      <c r="A48" s="44"/>
      <c r="B48" s="47"/>
      <c r="C48" s="47"/>
      <c r="D48" s="47"/>
      <c r="E48" s="230"/>
      <c r="F48" s="47"/>
      <c r="G48" s="47"/>
      <c r="H48" s="47"/>
      <c r="I48" s="47"/>
      <c r="J48" s="47"/>
      <c r="K48" s="48"/>
      <c r="M48" s="3"/>
      <c r="N48" s="3"/>
    </row>
    <row r="49" spans="1:14" s="16" customFormat="1" ht="12.75">
      <c r="A49" s="43"/>
      <c r="B49" s="43" t="s">
        <v>19</v>
      </c>
      <c r="C49" s="44"/>
      <c r="D49" s="45"/>
      <c r="E49" s="46"/>
      <c r="F49" s="46"/>
      <c r="G49" s="46"/>
      <c r="H49" s="46"/>
      <c r="I49" s="44"/>
      <c r="J49" s="44"/>
      <c r="M49" s="3"/>
      <c r="N49" s="3"/>
    </row>
    <row r="50" spans="1:14" s="16" customFormat="1" ht="11.25">
      <c r="A50" s="49"/>
      <c r="B50" s="49"/>
      <c r="C50" s="49"/>
      <c r="D50" s="49"/>
      <c r="E50" s="49"/>
      <c r="F50" s="50"/>
      <c r="G50" s="50"/>
      <c r="H50" s="51"/>
      <c r="I50" s="5"/>
      <c r="J50" s="10"/>
      <c r="K50" s="5"/>
      <c r="L50" s="3"/>
      <c r="M50" s="3"/>
      <c r="N50" s="3"/>
    </row>
    <row r="51" spans="1:14" s="16" customFormat="1" ht="11.25">
      <c r="A51" s="27" t="s">
        <v>20</v>
      </c>
      <c r="B51" s="27"/>
      <c r="C51" s="27"/>
      <c r="D51" s="27"/>
      <c r="E51" s="18" t="s">
        <v>4</v>
      </c>
      <c r="F51" s="18" t="s">
        <v>5</v>
      </c>
      <c r="G51" s="18" t="s">
        <v>411</v>
      </c>
      <c r="H51" s="18" t="s">
        <v>4</v>
      </c>
      <c r="I51" s="27"/>
      <c r="J51" s="27"/>
      <c r="K51" s="5"/>
      <c r="L51" s="3"/>
      <c r="M51" s="3"/>
      <c r="N51" s="3"/>
    </row>
    <row r="52" spans="1:14" s="16" customFormat="1" ht="11.25">
      <c r="A52" s="27" t="s">
        <v>21</v>
      </c>
      <c r="B52" s="52"/>
      <c r="C52" s="52"/>
      <c r="D52" s="52"/>
      <c r="E52" s="18">
        <v>2018</v>
      </c>
      <c r="F52" s="18">
        <v>2019</v>
      </c>
      <c r="G52" s="18">
        <v>2019</v>
      </c>
      <c r="H52" s="18">
        <v>2019</v>
      </c>
      <c r="I52" s="18" t="s">
        <v>25</v>
      </c>
      <c r="J52" s="18" t="s">
        <v>25</v>
      </c>
      <c r="K52" s="5"/>
      <c r="L52" s="3"/>
      <c r="M52" s="3"/>
      <c r="N52" s="3"/>
    </row>
    <row r="53" spans="1:14" s="16" customFormat="1" ht="11.25">
      <c r="A53" s="27" t="s">
        <v>26</v>
      </c>
      <c r="B53" s="18"/>
      <c r="C53" s="18" t="s">
        <v>27</v>
      </c>
      <c r="D53" s="52"/>
      <c r="E53" s="18">
        <v>1</v>
      </c>
      <c r="F53" s="18">
        <v>2</v>
      </c>
      <c r="G53" s="18">
        <v>3</v>
      </c>
      <c r="H53" s="23">
        <v>4</v>
      </c>
      <c r="I53" s="18" t="s">
        <v>29</v>
      </c>
      <c r="J53" s="18" t="s">
        <v>30</v>
      </c>
      <c r="K53" s="5"/>
      <c r="L53" s="3"/>
      <c r="M53" s="3"/>
      <c r="N53" s="3"/>
    </row>
    <row r="54" spans="1:14" s="16" customFormat="1" ht="11.25">
      <c r="A54" s="27" t="s">
        <v>31</v>
      </c>
      <c r="B54" s="27"/>
      <c r="C54" s="27"/>
      <c r="D54" s="27"/>
      <c r="E54" s="18"/>
      <c r="F54" s="18"/>
      <c r="G54" s="18"/>
      <c r="H54" s="23"/>
      <c r="I54" s="18"/>
      <c r="J54" s="18"/>
      <c r="K54" s="5"/>
      <c r="L54" s="3"/>
      <c r="M54" s="3"/>
      <c r="N54" s="3"/>
    </row>
    <row r="55" spans="1:14" s="16" customFormat="1" ht="11.25">
      <c r="A55" s="53"/>
      <c r="B55" s="53"/>
      <c r="C55" s="54">
        <v>1</v>
      </c>
      <c r="D55" s="53"/>
      <c r="E55" s="54"/>
      <c r="F55" s="54"/>
      <c r="G55" s="54"/>
      <c r="H55" s="55"/>
      <c r="I55" s="56">
        <v>5</v>
      </c>
      <c r="J55" s="22">
        <v>6</v>
      </c>
      <c r="K55" s="5"/>
      <c r="L55" s="3"/>
      <c r="M55" s="3"/>
      <c r="N55" s="3"/>
    </row>
    <row r="56" spans="1:14" s="16" customFormat="1" ht="11.25">
      <c r="A56" s="57"/>
      <c r="B56" s="57" t="s">
        <v>33</v>
      </c>
      <c r="C56" s="57"/>
      <c r="D56" s="58"/>
      <c r="E56" s="59">
        <f>E57+E125+E144</f>
        <v>3785371</v>
      </c>
      <c r="F56" s="59">
        <f>F57+F125+F144</f>
        <v>35023500</v>
      </c>
      <c r="G56" s="59">
        <f>G57+G125+G144</f>
        <v>16510500</v>
      </c>
      <c r="H56" s="59">
        <f>H57+H125+H144</f>
        <v>12644383</v>
      </c>
      <c r="I56" s="217">
        <f>H56*100/E56</f>
        <v>334.03285965893434</v>
      </c>
      <c r="J56" s="217">
        <f>H56*100/F56</f>
        <v>36.10256827558639</v>
      </c>
      <c r="K56" s="5"/>
      <c r="L56" s="3"/>
      <c r="M56" s="3"/>
      <c r="N56" s="3"/>
    </row>
    <row r="57" spans="1:14" s="16" customFormat="1" ht="11.25">
      <c r="A57" s="61">
        <v>3</v>
      </c>
      <c r="B57" s="61"/>
      <c r="C57" s="61" t="s">
        <v>11</v>
      </c>
      <c r="D57" s="62"/>
      <c r="E57" s="63">
        <f>E58+E66+E90+E97+E102+E110+E117</f>
        <v>3487703</v>
      </c>
      <c r="F57" s="63">
        <f>F58+F66+F90+F97+F102+F110+F117</f>
        <v>3972000</v>
      </c>
      <c r="G57" s="63">
        <f>G58+G66+G90+G97+G102+G110+G117</f>
        <v>8930500</v>
      </c>
      <c r="H57" s="63">
        <f>H58+H66+H90+H97+H102+H110+H117</f>
        <v>7034144</v>
      </c>
      <c r="I57" s="218">
        <f>H57*100/E57</f>
        <v>201.68414569703899</v>
      </c>
      <c r="J57" s="221">
        <f>H57*100/F57</f>
        <v>177.0932527693857</v>
      </c>
      <c r="K57" s="5"/>
      <c r="L57" s="3"/>
      <c r="M57" s="3"/>
      <c r="N57" s="3"/>
    </row>
    <row r="58" spans="1:130" s="16" customFormat="1" ht="11.25">
      <c r="A58" s="65"/>
      <c r="B58" s="66">
        <v>31</v>
      </c>
      <c r="C58" s="65" t="s">
        <v>34</v>
      </c>
      <c r="D58" s="67"/>
      <c r="E58" s="68">
        <f>E59+E61+E63</f>
        <v>520567</v>
      </c>
      <c r="F58" s="68">
        <f>F59+F61+F63</f>
        <v>480000</v>
      </c>
      <c r="G58" s="68">
        <f>G59+G61+G63</f>
        <v>1800000</v>
      </c>
      <c r="H58" s="68">
        <f>H59+H61+H63</f>
        <v>1806911</v>
      </c>
      <c r="I58" s="219">
        <f>H58*100/E58</f>
        <v>347.1044073097219</v>
      </c>
      <c r="J58" s="219">
        <f>H58*100/F58</f>
        <v>376.4397916666667</v>
      </c>
      <c r="K58" s="70"/>
      <c r="L58" s="70"/>
      <c r="M58" s="70"/>
      <c r="N58" s="70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</row>
    <row r="59" spans="1:130" s="75" customFormat="1" ht="15.75" thickBot="1">
      <c r="A59" s="65"/>
      <c r="B59" s="72">
        <v>311</v>
      </c>
      <c r="C59" s="65" t="s">
        <v>35</v>
      </c>
      <c r="D59" s="67"/>
      <c r="E59" s="68">
        <f>E60</f>
        <v>429534</v>
      </c>
      <c r="F59" s="68">
        <f>F60</f>
        <v>400000</v>
      </c>
      <c r="G59" s="68">
        <f>G60</f>
        <v>1500000</v>
      </c>
      <c r="H59" s="68">
        <f>H60</f>
        <v>1280172</v>
      </c>
      <c r="I59" s="219">
        <f>H59*100/E59</f>
        <v>298.03740798167314</v>
      </c>
      <c r="J59" s="219">
        <f>H59*100/F59</f>
        <v>320.043</v>
      </c>
      <c r="K59" s="70"/>
      <c r="L59" s="70"/>
      <c r="M59" s="70"/>
      <c r="N59" s="70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</row>
    <row r="60" spans="1:130" s="80" customFormat="1" ht="15.75" thickBot="1">
      <c r="A60" s="70"/>
      <c r="B60" s="76">
        <v>3111</v>
      </c>
      <c r="C60" s="70" t="s">
        <v>35</v>
      </c>
      <c r="D60" s="77"/>
      <c r="E60" s="231">
        <v>429534</v>
      </c>
      <c r="F60" s="232">
        <v>400000</v>
      </c>
      <c r="G60" s="232">
        <v>1500000</v>
      </c>
      <c r="H60" s="231">
        <v>1280172</v>
      </c>
      <c r="I60" s="70"/>
      <c r="J60" s="26"/>
      <c r="K60" s="70"/>
      <c r="L60" s="70"/>
      <c r="M60" s="70"/>
      <c r="N60" s="7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</row>
    <row r="61" spans="1:130" s="83" customFormat="1" ht="12.75" thickBot="1">
      <c r="A61" s="65"/>
      <c r="B61" s="72">
        <v>312</v>
      </c>
      <c r="C61" s="65" t="s">
        <v>36</v>
      </c>
      <c r="D61" s="67"/>
      <c r="E61" s="81">
        <f>E62</f>
        <v>0</v>
      </c>
      <c r="F61" s="69">
        <f>F62</f>
        <v>8000</v>
      </c>
      <c r="G61" s="69">
        <f>G62</f>
        <v>50000</v>
      </c>
      <c r="H61" s="69">
        <f>H62</f>
        <v>280017</v>
      </c>
      <c r="I61" s="81">
        <v>0</v>
      </c>
      <c r="J61" s="81"/>
      <c r="K61" s="70"/>
      <c r="L61" s="70"/>
      <c r="M61" s="70"/>
      <c r="N61" s="70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</row>
    <row r="62" spans="1:130" s="86" customFormat="1" ht="11.25">
      <c r="A62" s="70"/>
      <c r="B62" s="70">
        <v>3121</v>
      </c>
      <c r="C62" s="70" t="s">
        <v>36</v>
      </c>
      <c r="D62" s="77"/>
      <c r="E62" s="233">
        <v>0</v>
      </c>
      <c r="F62" s="232">
        <v>8000</v>
      </c>
      <c r="G62" s="232">
        <v>50000</v>
      </c>
      <c r="H62" s="233">
        <v>280017</v>
      </c>
      <c r="I62" s="84">
        <v>0</v>
      </c>
      <c r="J62" s="25"/>
      <c r="K62" s="70"/>
      <c r="L62" s="70"/>
      <c r="M62" s="70"/>
      <c r="N62" s="70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</row>
    <row r="63" spans="1:130" s="16" customFormat="1" ht="11.25">
      <c r="A63" s="65"/>
      <c r="B63" s="72">
        <v>313</v>
      </c>
      <c r="C63" s="65" t="s">
        <v>37</v>
      </c>
      <c r="D63" s="67"/>
      <c r="E63" s="68">
        <f>E64+E65</f>
        <v>91033</v>
      </c>
      <c r="F63" s="68">
        <f>F64+F65</f>
        <v>72000</v>
      </c>
      <c r="G63" s="68">
        <f>G64+G65</f>
        <v>250000</v>
      </c>
      <c r="H63" s="68">
        <f>H64+H65</f>
        <v>246722</v>
      </c>
      <c r="I63" s="219">
        <f>H63*100/E63</f>
        <v>271.02479320685904</v>
      </c>
      <c r="J63" s="219">
        <f>H63*100/F63</f>
        <v>342.6694444444444</v>
      </c>
      <c r="K63" s="70"/>
      <c r="L63" s="70"/>
      <c r="M63" s="70"/>
      <c r="N63" s="7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</row>
    <row r="64" spans="1:130" s="16" customFormat="1" ht="11.25">
      <c r="A64" s="70"/>
      <c r="B64" s="70">
        <v>3132</v>
      </c>
      <c r="C64" s="70" t="s">
        <v>38</v>
      </c>
      <c r="D64" s="77"/>
      <c r="E64" s="231">
        <v>69216</v>
      </c>
      <c r="F64" s="232">
        <v>50000</v>
      </c>
      <c r="G64" s="232">
        <v>200000</v>
      </c>
      <c r="H64" s="231">
        <v>246722</v>
      </c>
      <c r="I64" s="70"/>
      <c r="J64" s="26"/>
      <c r="K64" s="70"/>
      <c r="L64" s="70"/>
      <c r="M64" s="70"/>
      <c r="N64" s="70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</row>
    <row r="65" spans="1:130" s="86" customFormat="1" ht="11.25">
      <c r="A65" s="70"/>
      <c r="B65" s="70">
        <v>3133</v>
      </c>
      <c r="C65" s="70" t="s">
        <v>39</v>
      </c>
      <c r="D65" s="77"/>
      <c r="E65" s="231">
        <v>21817</v>
      </c>
      <c r="F65" s="232">
        <v>22000</v>
      </c>
      <c r="G65" s="232">
        <v>50000</v>
      </c>
      <c r="H65" s="231">
        <v>0</v>
      </c>
      <c r="I65" s="70"/>
      <c r="J65" s="26"/>
      <c r="K65" s="70"/>
      <c r="L65" s="70"/>
      <c r="M65" s="70"/>
      <c r="N65" s="7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</row>
    <row r="66" spans="1:130" s="16" customFormat="1" ht="11.25">
      <c r="A66" s="65"/>
      <c r="B66" s="66">
        <v>32</v>
      </c>
      <c r="C66" s="65" t="s">
        <v>40</v>
      </c>
      <c r="D66" s="67"/>
      <c r="E66" s="68">
        <f>E67+E71+E77+E85</f>
        <v>2135836</v>
      </c>
      <c r="F66" s="68">
        <f>F67+F71+F77+F85</f>
        <v>1637000</v>
      </c>
      <c r="G66" s="68">
        <f>G67+G71+G77+G85</f>
        <v>4751000</v>
      </c>
      <c r="H66" s="68">
        <f>H67+H71+H77+H85</f>
        <v>3809604</v>
      </c>
      <c r="I66" s="219">
        <f>H66*100/E66</f>
        <v>178.3659419543448</v>
      </c>
      <c r="J66" s="219">
        <f>H66*100/F66</f>
        <v>232.71863164324984</v>
      </c>
      <c r="K66" s="70"/>
      <c r="L66" s="70"/>
      <c r="M66" s="70"/>
      <c r="N66" s="70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</row>
    <row r="67" spans="1:130" s="86" customFormat="1" ht="11.25">
      <c r="A67" s="65"/>
      <c r="B67" s="72">
        <v>321</v>
      </c>
      <c r="C67" s="65" t="s">
        <v>41</v>
      </c>
      <c r="D67" s="67"/>
      <c r="E67" s="68">
        <f>E68+E69+E70</f>
        <v>57206</v>
      </c>
      <c r="F67" s="68">
        <f>F68+F69+F70</f>
        <v>65000</v>
      </c>
      <c r="G67" s="68">
        <f>G68+G69+G70</f>
        <v>230000</v>
      </c>
      <c r="H67" s="68">
        <f>H68+H69+H70</f>
        <v>237424</v>
      </c>
      <c r="I67" s="219">
        <f>H67*100/E67</f>
        <v>415.0333881061427</v>
      </c>
      <c r="J67" s="219">
        <f>H67*100/F67</f>
        <v>365.2676923076923</v>
      </c>
      <c r="K67" s="70"/>
      <c r="L67" s="70"/>
      <c r="M67" s="70"/>
      <c r="N67" s="70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</row>
    <row r="68" spans="1:130" s="16" customFormat="1" ht="11.25">
      <c r="A68" s="70"/>
      <c r="B68" s="70">
        <v>3211</v>
      </c>
      <c r="C68" s="70" t="s">
        <v>42</v>
      </c>
      <c r="D68" s="77"/>
      <c r="E68" s="231">
        <v>27161</v>
      </c>
      <c r="F68" s="232">
        <v>30000</v>
      </c>
      <c r="G68" s="232">
        <v>80000</v>
      </c>
      <c r="H68" s="231">
        <v>97828</v>
      </c>
      <c r="I68" s="70"/>
      <c r="J68" s="26"/>
      <c r="K68" s="70"/>
      <c r="L68" s="70"/>
      <c r="M68" s="70"/>
      <c r="N68" s="70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</row>
    <row r="69" spans="1:130" s="16" customFormat="1" ht="12" thickBot="1">
      <c r="A69" s="70"/>
      <c r="B69" s="70">
        <v>3212</v>
      </c>
      <c r="C69" s="70" t="s">
        <v>43</v>
      </c>
      <c r="D69" s="77"/>
      <c r="E69" s="231">
        <v>15407</v>
      </c>
      <c r="F69" s="232">
        <v>20000</v>
      </c>
      <c r="G69" s="232">
        <v>50000</v>
      </c>
      <c r="H69" s="231">
        <v>37745</v>
      </c>
      <c r="I69" s="70"/>
      <c r="J69" s="26"/>
      <c r="K69" s="70"/>
      <c r="L69" s="70"/>
      <c r="M69" s="70"/>
      <c r="N69" s="70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</row>
    <row r="70" spans="1:130" s="83" customFormat="1" ht="12.75" thickBot="1">
      <c r="A70" s="70"/>
      <c r="B70" s="70">
        <v>3213</v>
      </c>
      <c r="C70" s="70" t="s">
        <v>44</v>
      </c>
      <c r="D70" s="77"/>
      <c r="E70" s="231">
        <v>14638</v>
      </c>
      <c r="F70" s="232">
        <v>15000</v>
      </c>
      <c r="G70" s="232">
        <v>100000</v>
      </c>
      <c r="H70" s="231">
        <v>101851</v>
      </c>
      <c r="I70" s="70"/>
      <c r="J70" s="26"/>
      <c r="K70" s="5"/>
      <c r="L70" s="70"/>
      <c r="M70" s="70"/>
      <c r="N70" s="70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</row>
    <row r="71" spans="1:130" s="86" customFormat="1" ht="11.25">
      <c r="A71" s="65"/>
      <c r="B71" s="72">
        <v>322</v>
      </c>
      <c r="C71" s="65" t="s">
        <v>45</v>
      </c>
      <c r="D71" s="67"/>
      <c r="E71" s="68">
        <f>SUM(E72:E76)</f>
        <v>180578</v>
      </c>
      <c r="F71" s="68">
        <f>SUM(F72:F76)</f>
        <v>162000</v>
      </c>
      <c r="G71" s="68">
        <f>SUM(G72:G76)</f>
        <v>560000</v>
      </c>
      <c r="H71" s="68">
        <f>SUM(H72:H76)</f>
        <v>573259</v>
      </c>
      <c r="I71" s="219">
        <f>H71*100/E71</f>
        <v>317.45782985745774</v>
      </c>
      <c r="J71" s="219">
        <f>H71*100/F71</f>
        <v>353.86358024691356</v>
      </c>
      <c r="K71" s="5"/>
      <c r="L71" s="70"/>
      <c r="M71" s="70"/>
      <c r="N71" s="70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</row>
    <row r="72" spans="1:130" s="16" customFormat="1" ht="11.25">
      <c r="A72" s="70"/>
      <c r="B72" s="70">
        <v>3221</v>
      </c>
      <c r="C72" s="70" t="s">
        <v>46</v>
      </c>
      <c r="D72" s="77">
        <v>0</v>
      </c>
      <c r="E72" s="231">
        <v>10116</v>
      </c>
      <c r="F72" s="232">
        <v>20000</v>
      </c>
      <c r="G72" s="232">
        <v>50000</v>
      </c>
      <c r="H72" s="231">
        <v>123882</v>
      </c>
      <c r="I72" s="70"/>
      <c r="J72" s="26"/>
      <c r="K72" s="70"/>
      <c r="L72" s="70"/>
      <c r="M72" s="70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</row>
    <row r="73" spans="1:130" s="16" customFormat="1" ht="11.25">
      <c r="A73" s="70"/>
      <c r="B73" s="70">
        <v>3222</v>
      </c>
      <c r="C73" s="70" t="s">
        <v>47</v>
      </c>
      <c r="D73" s="77"/>
      <c r="E73" s="233">
        <v>0</v>
      </c>
      <c r="F73" s="232">
        <v>2000</v>
      </c>
      <c r="G73" s="232">
        <v>100000</v>
      </c>
      <c r="H73" s="233">
        <v>65036</v>
      </c>
      <c r="I73" s="84"/>
      <c r="J73" s="25"/>
      <c r="K73" s="70"/>
      <c r="L73" s="70"/>
      <c r="M73" s="70"/>
      <c r="N73" s="70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</row>
    <row r="74" spans="1:130" s="16" customFormat="1" ht="11.25">
      <c r="A74" s="70"/>
      <c r="B74" s="70">
        <v>3223</v>
      </c>
      <c r="C74" s="70" t="s">
        <v>48</v>
      </c>
      <c r="D74" s="77"/>
      <c r="E74" s="231">
        <v>134688</v>
      </c>
      <c r="F74" s="232">
        <v>100000</v>
      </c>
      <c r="G74" s="232">
        <v>230000</v>
      </c>
      <c r="H74" s="233">
        <v>207876</v>
      </c>
      <c r="I74" s="84"/>
      <c r="J74" s="26"/>
      <c r="K74" s="70"/>
      <c r="L74" s="70"/>
      <c r="M74" s="70"/>
      <c r="N74" s="70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</row>
    <row r="75" spans="1:130" s="86" customFormat="1" ht="11.25">
      <c r="A75" s="70"/>
      <c r="B75" s="70">
        <v>3224</v>
      </c>
      <c r="C75" s="70" t="s">
        <v>49</v>
      </c>
      <c r="D75" s="77"/>
      <c r="E75" s="231">
        <v>25810</v>
      </c>
      <c r="F75" s="232">
        <v>30000</v>
      </c>
      <c r="G75" s="232">
        <v>130000</v>
      </c>
      <c r="H75" s="231">
        <v>138291</v>
      </c>
      <c r="I75" s="70"/>
      <c r="J75" s="26"/>
      <c r="K75" s="70"/>
      <c r="L75" s="70"/>
      <c r="M75" s="70"/>
      <c r="N75" s="7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</row>
    <row r="76" spans="1:130" s="16" customFormat="1" ht="11.25">
      <c r="A76" s="70"/>
      <c r="B76" s="70">
        <v>3225</v>
      </c>
      <c r="C76" s="70" t="s">
        <v>50</v>
      </c>
      <c r="D76" s="77"/>
      <c r="E76" s="233">
        <v>9964</v>
      </c>
      <c r="F76" s="232">
        <v>10000</v>
      </c>
      <c r="G76" s="232">
        <v>50000</v>
      </c>
      <c r="H76" s="233">
        <v>38174</v>
      </c>
      <c r="I76" s="84"/>
      <c r="J76" s="25"/>
      <c r="K76" s="70"/>
      <c r="L76" s="70"/>
      <c r="M76" s="70"/>
      <c r="N76" s="70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</row>
    <row r="77" spans="1:130" s="16" customFormat="1" ht="11.25">
      <c r="A77" s="65"/>
      <c r="B77" s="72">
        <v>323</v>
      </c>
      <c r="C77" s="65" t="s">
        <v>51</v>
      </c>
      <c r="D77" s="67"/>
      <c r="E77" s="68">
        <f>SUM(E78:E84)</f>
        <v>993379</v>
      </c>
      <c r="F77" s="68">
        <f>SUM(F78:F84)</f>
        <v>1080000</v>
      </c>
      <c r="G77" s="68">
        <f>SUM(G78:G84)</f>
        <v>2270000</v>
      </c>
      <c r="H77" s="68">
        <f>SUM(H78:H84)</f>
        <v>2701839</v>
      </c>
      <c r="I77" s="219">
        <f>H77*100/E77</f>
        <v>271.98471077000823</v>
      </c>
      <c r="J77" s="219">
        <f>H77*100/F77</f>
        <v>250.17027777777778</v>
      </c>
      <c r="K77" s="70"/>
      <c r="L77" s="70"/>
      <c r="M77" s="70"/>
      <c r="N77" s="70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</row>
    <row r="78" spans="1:130" s="16" customFormat="1" ht="11.25">
      <c r="A78" s="70"/>
      <c r="B78" s="70">
        <v>3231</v>
      </c>
      <c r="C78" s="70" t="s">
        <v>52</v>
      </c>
      <c r="D78" s="77"/>
      <c r="E78" s="231">
        <v>26106</v>
      </c>
      <c r="F78" s="232">
        <v>40000</v>
      </c>
      <c r="G78" s="232">
        <v>100000</v>
      </c>
      <c r="H78" s="231">
        <v>80933</v>
      </c>
      <c r="I78" s="70"/>
      <c r="J78" s="26"/>
      <c r="K78" s="70"/>
      <c r="L78" s="70"/>
      <c r="M78" s="70"/>
      <c r="N78" s="70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</row>
    <row r="79" spans="1:130" s="16" customFormat="1" ht="11.25">
      <c r="A79" s="70"/>
      <c r="B79" s="70">
        <v>3232</v>
      </c>
      <c r="C79" s="70" t="s">
        <v>53</v>
      </c>
      <c r="D79" s="77"/>
      <c r="E79" s="231">
        <v>51514</v>
      </c>
      <c r="F79" s="232">
        <v>40000</v>
      </c>
      <c r="G79" s="232">
        <v>40000</v>
      </c>
      <c r="H79" s="231">
        <v>42575</v>
      </c>
      <c r="I79" s="70"/>
      <c r="J79" s="26"/>
      <c r="K79" s="70"/>
      <c r="L79" s="70"/>
      <c r="M79" s="70"/>
      <c r="N79" s="70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</row>
    <row r="80" spans="1:130" s="16" customFormat="1" ht="11.25">
      <c r="A80" s="70"/>
      <c r="B80" s="70">
        <v>3233</v>
      </c>
      <c r="C80" s="70" t="s">
        <v>54</v>
      </c>
      <c r="D80" s="77"/>
      <c r="E80" s="231">
        <v>39300</v>
      </c>
      <c r="F80" s="232">
        <v>70000</v>
      </c>
      <c r="G80" s="232">
        <v>150000</v>
      </c>
      <c r="H80" s="231">
        <v>170298</v>
      </c>
      <c r="I80" s="70"/>
      <c r="J80" s="26"/>
      <c r="K80" s="70"/>
      <c r="L80" s="70"/>
      <c r="M80" s="70"/>
      <c r="N80" s="70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</row>
    <row r="81" spans="1:130" s="86" customFormat="1" ht="11.25">
      <c r="A81" s="70"/>
      <c r="B81" s="70">
        <v>3234</v>
      </c>
      <c r="C81" s="70" t="s">
        <v>55</v>
      </c>
      <c r="D81" s="77"/>
      <c r="E81" s="231">
        <v>675712</v>
      </c>
      <c r="F81" s="233">
        <v>800000</v>
      </c>
      <c r="G81" s="233">
        <v>1200000</v>
      </c>
      <c r="H81" s="231">
        <v>1477924</v>
      </c>
      <c r="I81" s="70"/>
      <c r="J81" s="26"/>
      <c r="K81" s="70"/>
      <c r="L81" s="70"/>
      <c r="M81" s="70"/>
      <c r="N81" s="70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</row>
    <row r="82" spans="1:130" s="16" customFormat="1" ht="11.25">
      <c r="A82" s="70"/>
      <c r="B82" s="70">
        <v>3237</v>
      </c>
      <c r="C82" s="70" t="s">
        <v>56</v>
      </c>
      <c r="D82" s="77"/>
      <c r="E82" s="231">
        <v>94022</v>
      </c>
      <c r="F82" s="232">
        <v>70000</v>
      </c>
      <c r="G82" s="232">
        <v>650000</v>
      </c>
      <c r="H82" s="231">
        <v>712376</v>
      </c>
      <c r="I82" s="70"/>
      <c r="J82" s="26"/>
      <c r="K82" s="70"/>
      <c r="L82" s="70"/>
      <c r="M82" s="70"/>
      <c r="N82" s="70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</row>
    <row r="83" spans="1:130" s="16" customFormat="1" ht="11.25">
      <c r="A83" s="70"/>
      <c r="B83" s="70">
        <v>3238</v>
      </c>
      <c r="C83" s="70" t="s">
        <v>57</v>
      </c>
      <c r="D83" s="77"/>
      <c r="E83" s="231">
        <v>7955</v>
      </c>
      <c r="F83" s="232">
        <v>10000</v>
      </c>
      <c r="G83" s="232">
        <v>30000</v>
      </c>
      <c r="H83" s="231">
        <v>26079</v>
      </c>
      <c r="I83" s="70"/>
      <c r="J83" s="26"/>
      <c r="K83" s="70"/>
      <c r="L83" s="70"/>
      <c r="M83" s="70"/>
      <c r="N83" s="70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</row>
    <row r="84" spans="1:130" s="16" customFormat="1" ht="11.25">
      <c r="A84" s="70"/>
      <c r="B84" s="70">
        <v>3239</v>
      </c>
      <c r="C84" s="70" t="s">
        <v>58</v>
      </c>
      <c r="D84" s="77"/>
      <c r="E84" s="231">
        <v>98770</v>
      </c>
      <c r="F84" s="232">
        <v>50000</v>
      </c>
      <c r="G84" s="232">
        <v>100000</v>
      </c>
      <c r="H84" s="231">
        <v>191654</v>
      </c>
      <c r="I84" s="70"/>
      <c r="J84" s="26"/>
      <c r="K84" s="70"/>
      <c r="L84" s="70"/>
      <c r="M84" s="70"/>
      <c r="N84" s="70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</row>
    <row r="85" spans="1:130" s="16" customFormat="1" ht="11.25">
      <c r="A85" s="65"/>
      <c r="B85" s="72">
        <v>329</v>
      </c>
      <c r="C85" s="65" t="s">
        <v>59</v>
      </c>
      <c r="D85" s="67"/>
      <c r="E85" s="68">
        <f>SUM(E86:E89)</f>
        <v>904673</v>
      </c>
      <c r="F85" s="68">
        <f>SUM(F86:F89)</f>
        <v>330000</v>
      </c>
      <c r="G85" s="68">
        <f>SUM(G86:G89)</f>
        <v>1691000</v>
      </c>
      <c r="H85" s="68">
        <f>SUM(H86:H89)</f>
        <v>297082</v>
      </c>
      <c r="I85" s="219">
        <f>H85*100/E85</f>
        <v>32.838605772472484</v>
      </c>
      <c r="J85" s="219">
        <f>H85*100/F85</f>
        <v>90.02484848484849</v>
      </c>
      <c r="K85" s="70"/>
      <c r="L85" s="70"/>
      <c r="M85" s="70"/>
      <c r="N85" s="70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</row>
    <row r="86" spans="1:130" s="16" customFormat="1" ht="11.25">
      <c r="A86" s="70"/>
      <c r="B86" s="70">
        <v>3291</v>
      </c>
      <c r="C86" s="70" t="s">
        <v>60</v>
      </c>
      <c r="D86" s="77"/>
      <c r="E86" s="231">
        <v>124244</v>
      </c>
      <c r="F86" s="232">
        <v>100000</v>
      </c>
      <c r="G86" s="232">
        <v>845500</v>
      </c>
      <c r="H86" s="231">
        <v>143126</v>
      </c>
      <c r="I86" s="70"/>
      <c r="J86" s="26"/>
      <c r="K86" s="70"/>
      <c r="L86" s="70"/>
      <c r="M86" s="70"/>
      <c r="N86" s="70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</row>
    <row r="87" spans="1:130" s="16" customFormat="1" ht="11.25">
      <c r="A87" s="70"/>
      <c r="B87" s="70">
        <v>3292</v>
      </c>
      <c r="C87" s="70" t="s">
        <v>61</v>
      </c>
      <c r="D87" s="77"/>
      <c r="E87" s="231">
        <v>14702</v>
      </c>
      <c r="F87" s="232">
        <v>30000</v>
      </c>
      <c r="G87" s="232">
        <v>30000</v>
      </c>
      <c r="H87" s="231">
        <v>24981</v>
      </c>
      <c r="I87" s="70"/>
      <c r="J87" s="26"/>
      <c r="K87" s="70"/>
      <c r="L87" s="70"/>
      <c r="M87" s="70"/>
      <c r="N87" s="70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</row>
    <row r="88" spans="1:130" s="16" customFormat="1" ht="11.25">
      <c r="A88" s="70"/>
      <c r="B88" s="70">
        <v>3293</v>
      </c>
      <c r="C88" s="70" t="s">
        <v>62</v>
      </c>
      <c r="D88" s="77"/>
      <c r="E88" s="231">
        <v>88049</v>
      </c>
      <c r="F88" s="232">
        <v>100000</v>
      </c>
      <c r="G88" s="232">
        <v>150000</v>
      </c>
      <c r="H88" s="231">
        <v>53942</v>
      </c>
      <c r="I88" s="70"/>
      <c r="J88" s="26"/>
      <c r="K88" s="70"/>
      <c r="L88" s="70"/>
      <c r="M88" s="70"/>
      <c r="N88" s="70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</row>
    <row r="89" spans="1:130" s="16" customFormat="1" ht="11.25">
      <c r="A89" s="70"/>
      <c r="B89" s="70">
        <v>3299</v>
      </c>
      <c r="C89" s="70" t="s">
        <v>59</v>
      </c>
      <c r="D89" s="77"/>
      <c r="E89" s="231">
        <v>677678</v>
      </c>
      <c r="F89" s="232">
        <v>100000</v>
      </c>
      <c r="G89" s="232">
        <v>665500</v>
      </c>
      <c r="H89" s="231">
        <v>75033</v>
      </c>
      <c r="I89" s="70"/>
      <c r="J89" s="26"/>
      <c r="K89" s="70"/>
      <c r="L89" s="70"/>
      <c r="M89" s="70"/>
      <c r="N89" s="70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</row>
    <row r="90" spans="1:130" s="86" customFormat="1" ht="11.25">
      <c r="A90" s="65"/>
      <c r="B90" s="66">
        <v>34</v>
      </c>
      <c r="C90" s="65" t="s">
        <v>63</v>
      </c>
      <c r="D90" s="67"/>
      <c r="E90" s="68">
        <f>E91+E93</f>
        <v>29449</v>
      </c>
      <c r="F90" s="68">
        <f>F91+F93</f>
        <v>70000</v>
      </c>
      <c r="G90" s="68">
        <f>G91+G93</f>
        <v>90000</v>
      </c>
      <c r="H90" s="68">
        <f>H91+H93</f>
        <v>94781</v>
      </c>
      <c r="I90" s="219">
        <f>H90*100/E90</f>
        <v>321.84794050731773</v>
      </c>
      <c r="J90" s="219">
        <f>H90*100/F90</f>
        <v>135.40142857142857</v>
      </c>
      <c r="K90" s="70"/>
      <c r="L90" s="70"/>
      <c r="M90" s="70"/>
      <c r="N90" s="70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</row>
    <row r="91" spans="1:130" s="16" customFormat="1" ht="11.25">
      <c r="A91" s="65"/>
      <c r="B91" s="72">
        <v>342</v>
      </c>
      <c r="C91" s="65" t="s">
        <v>64</v>
      </c>
      <c r="D91" s="67"/>
      <c r="E91" s="68">
        <f>E92</f>
        <v>23838</v>
      </c>
      <c r="F91" s="68">
        <f>F92</f>
        <v>50000</v>
      </c>
      <c r="G91" s="68">
        <f>G92</f>
        <v>60000</v>
      </c>
      <c r="H91" s="68">
        <f>H92</f>
        <v>47724</v>
      </c>
      <c r="I91" s="219">
        <f>H91*100/E91</f>
        <v>200.20135917442738</v>
      </c>
      <c r="J91" s="219">
        <f>H91*100/F91</f>
        <v>95.448</v>
      </c>
      <c r="K91" s="70"/>
      <c r="L91" s="70"/>
      <c r="M91" s="70"/>
      <c r="N91" s="7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</row>
    <row r="92" spans="1:130" s="16" customFormat="1" ht="11.25">
      <c r="A92" s="70"/>
      <c r="B92" s="70">
        <v>3423</v>
      </c>
      <c r="C92" s="70" t="s">
        <v>65</v>
      </c>
      <c r="D92" s="77"/>
      <c r="E92" s="231">
        <v>23838</v>
      </c>
      <c r="F92" s="232">
        <v>50000</v>
      </c>
      <c r="G92" s="232">
        <v>60000</v>
      </c>
      <c r="H92" s="231">
        <v>47724</v>
      </c>
      <c r="I92" s="70"/>
      <c r="J92" s="26"/>
      <c r="K92" s="70"/>
      <c r="L92" s="70"/>
      <c r="M92" s="70"/>
      <c r="N92" s="70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</row>
    <row r="93" spans="1:130" s="16" customFormat="1" ht="11.25">
      <c r="A93" s="65"/>
      <c r="B93" s="72">
        <v>343</v>
      </c>
      <c r="C93" s="65" t="s">
        <v>66</v>
      </c>
      <c r="D93" s="67"/>
      <c r="E93" s="68">
        <f>SUM(E94:E96)</f>
        <v>5611</v>
      </c>
      <c r="F93" s="68">
        <f>SUM(F94:F96)</f>
        <v>20000</v>
      </c>
      <c r="G93" s="68">
        <f>SUM(G94:G96)</f>
        <v>30000</v>
      </c>
      <c r="H93" s="68">
        <f>SUM(H94:H96)</f>
        <v>47057</v>
      </c>
      <c r="I93" s="219">
        <f>H93*100/E93</f>
        <v>838.6562110140795</v>
      </c>
      <c r="J93" s="219">
        <f>H93*100/F93</f>
        <v>235.285</v>
      </c>
      <c r="K93" s="70"/>
      <c r="L93" s="70"/>
      <c r="M93" s="70"/>
      <c r="N93" s="70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</row>
    <row r="94" spans="1:130" s="16" customFormat="1" ht="11.25">
      <c r="A94" s="70"/>
      <c r="B94" s="70">
        <v>3431</v>
      </c>
      <c r="C94" s="70" t="s">
        <v>67</v>
      </c>
      <c r="D94" s="77"/>
      <c r="E94" s="231">
        <v>3595</v>
      </c>
      <c r="F94" s="232">
        <v>10000</v>
      </c>
      <c r="G94" s="232">
        <v>10000</v>
      </c>
      <c r="H94" s="231">
        <v>15603</v>
      </c>
      <c r="I94" s="70"/>
      <c r="J94" s="26"/>
      <c r="K94" s="70"/>
      <c r="L94" s="70"/>
      <c r="M94" s="70"/>
      <c r="N94" s="70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</row>
    <row r="95" spans="1:130" s="16" customFormat="1" ht="11.25">
      <c r="A95" s="70"/>
      <c r="B95" s="70">
        <v>3433</v>
      </c>
      <c r="C95" s="70" t="s">
        <v>68</v>
      </c>
      <c r="D95" s="77"/>
      <c r="E95" s="231">
        <v>828</v>
      </c>
      <c r="F95" s="232">
        <v>5000</v>
      </c>
      <c r="G95" s="232">
        <v>5000</v>
      </c>
      <c r="H95" s="231">
        <v>20701</v>
      </c>
      <c r="I95" s="70"/>
      <c r="J95" s="26"/>
      <c r="K95" s="70"/>
      <c r="L95" s="70"/>
      <c r="M95" s="70"/>
      <c r="N95" s="70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</row>
    <row r="96" spans="1:130" s="16" customFormat="1" ht="12" thickBot="1">
      <c r="A96" s="70"/>
      <c r="B96" s="70">
        <v>3434</v>
      </c>
      <c r="C96" s="70" t="s">
        <v>69</v>
      </c>
      <c r="D96" s="77"/>
      <c r="E96" s="233">
        <v>1188</v>
      </c>
      <c r="F96" s="232">
        <v>5000</v>
      </c>
      <c r="G96" s="232">
        <v>15000</v>
      </c>
      <c r="H96" s="233">
        <v>10753</v>
      </c>
      <c r="I96" s="84"/>
      <c r="J96" s="25"/>
      <c r="K96" s="70"/>
      <c r="L96" s="70"/>
      <c r="M96" s="70"/>
      <c r="N96" s="70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</row>
    <row r="97" spans="1:130" s="83" customFormat="1" ht="12.75" thickBot="1">
      <c r="A97" s="65"/>
      <c r="B97" s="66">
        <v>35</v>
      </c>
      <c r="C97" s="65" t="s">
        <v>70</v>
      </c>
      <c r="D97" s="67"/>
      <c r="E97" s="68">
        <f>E98</f>
        <v>0</v>
      </c>
      <c r="F97" s="68">
        <f>F98</f>
        <v>100000</v>
      </c>
      <c r="G97" s="68">
        <f>G98</f>
        <v>130000</v>
      </c>
      <c r="H97" s="68">
        <f>H98</f>
        <v>146950</v>
      </c>
      <c r="I97" s="81">
        <v>0</v>
      </c>
      <c r="J97" s="65"/>
      <c r="K97" s="70"/>
      <c r="L97" s="70"/>
      <c r="M97" s="70"/>
      <c r="N97" s="70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</row>
    <row r="98" spans="1:130" s="86" customFormat="1" ht="11.25">
      <c r="A98" s="65"/>
      <c r="B98" s="72">
        <v>352</v>
      </c>
      <c r="C98" s="65" t="s">
        <v>71</v>
      </c>
      <c r="D98" s="67"/>
      <c r="E98" s="81">
        <f>SUM(E99:E101)</f>
        <v>0</v>
      </c>
      <c r="F98" s="81">
        <f>SUM(F99:F101)</f>
        <v>100000</v>
      </c>
      <c r="G98" s="81">
        <f>SUM(G99:G101)</f>
        <v>130000</v>
      </c>
      <c r="H98" s="81">
        <f>SUM(H99:H101)</f>
        <v>146950</v>
      </c>
      <c r="I98" s="81">
        <v>0</v>
      </c>
      <c r="J98" s="81"/>
      <c r="K98" s="70"/>
      <c r="L98" s="70"/>
      <c r="M98" s="70"/>
      <c r="N98" s="70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</row>
    <row r="99" spans="1:130" s="16" customFormat="1" ht="11.25">
      <c r="A99" s="70"/>
      <c r="B99" s="87">
        <v>3523</v>
      </c>
      <c r="C99" s="70" t="s">
        <v>72</v>
      </c>
      <c r="D99" s="70"/>
      <c r="E99" s="233">
        <v>0</v>
      </c>
      <c r="F99" s="232">
        <v>50000</v>
      </c>
      <c r="G99" s="232">
        <v>30000</v>
      </c>
      <c r="H99" s="233">
        <v>146950</v>
      </c>
      <c r="I99" s="84"/>
      <c r="J99" s="25"/>
      <c r="K99" s="70"/>
      <c r="L99" s="70"/>
      <c r="M99" s="70"/>
      <c r="N99" s="70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</row>
    <row r="100" spans="1:130" s="86" customFormat="1" ht="11.25">
      <c r="A100" s="70"/>
      <c r="B100" s="70">
        <v>3523</v>
      </c>
      <c r="C100" s="70" t="s">
        <v>73</v>
      </c>
      <c r="D100" s="77"/>
      <c r="E100" s="231">
        <v>0</v>
      </c>
      <c r="F100" s="232">
        <v>30000</v>
      </c>
      <c r="G100" s="232">
        <v>100000</v>
      </c>
      <c r="H100" s="233"/>
      <c r="I100" s="84"/>
      <c r="J100" s="26"/>
      <c r="K100" s="70"/>
      <c r="L100" s="70"/>
      <c r="M100" s="70"/>
      <c r="N100" s="70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</row>
    <row r="101" spans="1:130" s="86" customFormat="1" ht="11.25">
      <c r="A101" s="70"/>
      <c r="B101" s="87">
        <v>3523</v>
      </c>
      <c r="C101" s="70" t="s">
        <v>74</v>
      </c>
      <c r="D101" s="70"/>
      <c r="E101" s="233">
        <v>0</v>
      </c>
      <c r="F101" s="233">
        <v>20000</v>
      </c>
      <c r="G101" s="233">
        <v>0</v>
      </c>
      <c r="H101" s="233"/>
      <c r="I101" s="84"/>
      <c r="J101" s="25"/>
      <c r="K101" s="70"/>
      <c r="L101" s="70"/>
      <c r="M101" s="70"/>
      <c r="N101" s="70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</row>
    <row r="102" spans="1:130" s="16" customFormat="1" ht="11.25">
      <c r="A102" s="65"/>
      <c r="B102" s="66">
        <v>36</v>
      </c>
      <c r="C102" s="65" t="s">
        <v>75</v>
      </c>
      <c r="D102" s="67"/>
      <c r="E102" s="68">
        <f>E103</f>
        <v>83697</v>
      </c>
      <c r="F102" s="68">
        <f>F103</f>
        <v>594000</v>
      </c>
      <c r="G102" s="68">
        <f>G103</f>
        <v>510000</v>
      </c>
      <c r="H102" s="68">
        <f>H103</f>
        <v>40626</v>
      </c>
      <c r="I102" s="219">
        <f>H102*100/E102</f>
        <v>48.539374171117245</v>
      </c>
      <c r="J102" s="219">
        <f>H102*100/F102</f>
        <v>6.83939393939394</v>
      </c>
      <c r="K102" s="70"/>
      <c r="L102" s="70"/>
      <c r="M102" s="70"/>
      <c r="N102" s="70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</row>
    <row r="103" spans="1:130" s="16" customFormat="1" ht="11.25">
      <c r="A103" s="65"/>
      <c r="B103" s="72">
        <v>363</v>
      </c>
      <c r="C103" s="65" t="s">
        <v>76</v>
      </c>
      <c r="D103" s="67"/>
      <c r="E103" s="68">
        <f>SUM(E104:E109)</f>
        <v>83697</v>
      </c>
      <c r="F103" s="68">
        <f>SUM(F104:F109)</f>
        <v>594000</v>
      </c>
      <c r="G103" s="68">
        <f>SUM(G104:G109)</f>
        <v>510000</v>
      </c>
      <c r="H103" s="68">
        <f>SUM(H104:H109)</f>
        <v>40626</v>
      </c>
      <c r="I103" s="219">
        <f>H103*100/E103</f>
        <v>48.539374171117245</v>
      </c>
      <c r="J103" s="219">
        <f>H103*100/F103</f>
        <v>6.83939393939394</v>
      </c>
      <c r="K103" s="70"/>
      <c r="L103" s="33"/>
      <c r="M103" s="26"/>
      <c r="N103" s="88"/>
      <c r="O103" s="77"/>
      <c r="P103" s="78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</row>
    <row r="104" spans="1:130" s="16" customFormat="1" ht="12" thickBot="1">
      <c r="A104" s="87"/>
      <c r="B104" s="87">
        <v>3631</v>
      </c>
      <c r="C104" s="70" t="s">
        <v>77</v>
      </c>
      <c r="D104" s="77"/>
      <c r="E104" s="231">
        <v>4077</v>
      </c>
      <c r="F104" s="232">
        <v>170000</v>
      </c>
      <c r="G104" s="232">
        <v>170000</v>
      </c>
      <c r="H104" s="231">
        <v>40626</v>
      </c>
      <c r="I104" s="84"/>
      <c r="J104" s="26"/>
      <c r="K104" s="70"/>
      <c r="L104" s="33"/>
      <c r="M104" s="26"/>
      <c r="N104" s="88"/>
      <c r="O104" s="77"/>
      <c r="P104" s="78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</row>
    <row r="105" spans="1:130" s="83" customFormat="1" ht="12.75" thickBot="1">
      <c r="A105" s="87"/>
      <c r="B105" s="87">
        <v>3631</v>
      </c>
      <c r="C105" s="70" t="s">
        <v>78</v>
      </c>
      <c r="D105" s="77"/>
      <c r="E105" s="231">
        <v>36450</v>
      </c>
      <c r="F105" s="232">
        <v>50000</v>
      </c>
      <c r="G105" s="232">
        <v>300000</v>
      </c>
      <c r="H105" s="231"/>
      <c r="I105" s="70"/>
      <c r="J105" s="26"/>
      <c r="K105" s="70"/>
      <c r="L105" s="33"/>
      <c r="M105" s="26"/>
      <c r="N105" s="88"/>
      <c r="O105" s="77"/>
      <c r="P105" s="78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</row>
    <row r="106" spans="1:130" s="86" customFormat="1" ht="11.25">
      <c r="A106" s="87"/>
      <c r="B106" s="87">
        <v>3631</v>
      </c>
      <c r="C106" s="70" t="s">
        <v>79</v>
      </c>
      <c r="D106" s="77"/>
      <c r="E106" s="231">
        <v>43170</v>
      </c>
      <c r="F106" s="232">
        <v>35000</v>
      </c>
      <c r="G106" s="232">
        <v>35000</v>
      </c>
      <c r="H106" s="231"/>
      <c r="I106" s="70"/>
      <c r="J106" s="26"/>
      <c r="K106" s="70"/>
      <c r="L106" s="33"/>
      <c r="M106" s="26"/>
      <c r="N106" s="88"/>
      <c r="O106" s="77"/>
      <c r="P106" s="78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</row>
    <row r="107" spans="1:130" s="86" customFormat="1" ht="11.25">
      <c r="A107" s="87"/>
      <c r="B107" s="87">
        <v>3631</v>
      </c>
      <c r="C107" s="70" t="s">
        <v>80</v>
      </c>
      <c r="D107" s="77"/>
      <c r="E107" s="231"/>
      <c r="F107" s="232">
        <v>34000</v>
      </c>
      <c r="G107" s="232">
        <v>0</v>
      </c>
      <c r="H107" s="233"/>
      <c r="I107" s="84"/>
      <c r="J107" s="26"/>
      <c r="K107" s="70"/>
      <c r="L107" s="33"/>
      <c r="M107" s="26"/>
      <c r="N107" s="88"/>
      <c r="O107" s="77"/>
      <c r="P107" s="78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</row>
    <row r="108" spans="1:130" s="86" customFormat="1" ht="11.25">
      <c r="A108" s="87"/>
      <c r="B108" s="87">
        <v>3631</v>
      </c>
      <c r="C108" s="70" t="s">
        <v>81</v>
      </c>
      <c r="D108" s="77"/>
      <c r="E108" s="231"/>
      <c r="F108" s="232">
        <v>300000</v>
      </c>
      <c r="G108" s="232">
        <v>0</v>
      </c>
      <c r="H108" s="233"/>
      <c r="I108" s="84"/>
      <c r="J108" s="26"/>
      <c r="K108" s="70"/>
      <c r="L108" s="33"/>
      <c r="M108" s="26"/>
      <c r="N108" s="88"/>
      <c r="O108" s="77"/>
      <c r="P108" s="78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</row>
    <row r="109" spans="1:130" s="86" customFormat="1" ht="11.25">
      <c r="A109" s="87"/>
      <c r="B109" s="87">
        <v>3631</v>
      </c>
      <c r="C109" s="70" t="s">
        <v>82</v>
      </c>
      <c r="D109" s="77"/>
      <c r="E109" s="231"/>
      <c r="F109" s="232">
        <v>5000</v>
      </c>
      <c r="G109" s="232">
        <v>5000</v>
      </c>
      <c r="H109" s="233"/>
      <c r="I109" s="84"/>
      <c r="J109" s="26"/>
      <c r="K109" s="70"/>
      <c r="L109" s="70"/>
      <c r="M109" s="70"/>
      <c r="N109" s="70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</row>
    <row r="110" spans="1:130" s="16" customFormat="1" ht="11.25">
      <c r="A110" s="65"/>
      <c r="B110" s="66">
        <v>37</v>
      </c>
      <c r="C110" s="65" t="s">
        <v>83</v>
      </c>
      <c r="D110" s="67"/>
      <c r="E110" s="68">
        <f>E111+E113</f>
        <v>107030</v>
      </c>
      <c r="F110" s="68">
        <f>F111+F113</f>
        <v>425000</v>
      </c>
      <c r="G110" s="68">
        <f>G111+G113</f>
        <v>425000</v>
      </c>
      <c r="H110" s="68">
        <f>H113</f>
        <v>218891</v>
      </c>
      <c r="I110" s="219">
        <f>H110*100/E110</f>
        <v>204.51368775109782</v>
      </c>
      <c r="J110" s="219">
        <f>H110*100/F110</f>
        <v>51.503764705882354</v>
      </c>
      <c r="K110" s="70"/>
      <c r="L110" s="70"/>
      <c r="M110" s="70"/>
      <c r="N110" s="70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</row>
    <row r="111" spans="1:130" s="16" customFormat="1" ht="12" thickBot="1">
      <c r="A111" s="65"/>
      <c r="B111" s="72">
        <v>371</v>
      </c>
      <c r="C111" s="65" t="s">
        <v>84</v>
      </c>
      <c r="D111" s="67"/>
      <c r="E111" s="81">
        <f>E112</f>
        <v>0</v>
      </c>
      <c r="F111" s="81">
        <f>F112</f>
        <v>10000</v>
      </c>
      <c r="G111" s="81">
        <f>G112</f>
        <v>10000</v>
      </c>
      <c r="H111" s="81">
        <f>H112</f>
        <v>0</v>
      </c>
      <c r="I111" s="81">
        <v>0</v>
      </c>
      <c r="J111" s="81"/>
      <c r="K111" s="70"/>
      <c r="L111" s="70"/>
      <c r="M111" s="70"/>
      <c r="N111" s="70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</row>
    <row r="112" spans="1:130" s="89" customFormat="1" ht="12" thickBot="1">
      <c r="A112" s="70"/>
      <c r="B112" s="87">
        <v>3711</v>
      </c>
      <c r="C112" s="70" t="s">
        <v>85</v>
      </c>
      <c r="D112" s="77"/>
      <c r="E112" s="233">
        <v>0</v>
      </c>
      <c r="F112" s="232">
        <v>10000</v>
      </c>
      <c r="G112" s="232">
        <v>10000</v>
      </c>
      <c r="H112" s="233"/>
      <c r="I112" s="84"/>
      <c r="J112" s="25"/>
      <c r="K112" s="70"/>
      <c r="L112" s="70"/>
      <c r="M112" s="70"/>
      <c r="N112" s="70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</row>
    <row r="113" spans="1:130" s="90" customFormat="1" ht="11.25">
      <c r="A113" s="65"/>
      <c r="B113" s="72">
        <v>372</v>
      </c>
      <c r="C113" s="65" t="s">
        <v>86</v>
      </c>
      <c r="D113" s="67"/>
      <c r="E113" s="68">
        <f>SUM(E114:E116)</f>
        <v>107030</v>
      </c>
      <c r="F113" s="68">
        <f>SUM(F114:F116)</f>
        <v>415000</v>
      </c>
      <c r="G113" s="68">
        <f>SUM(G114:G116)</f>
        <v>415000</v>
      </c>
      <c r="H113" s="68">
        <f>SUM(H114:H116)</f>
        <v>218891</v>
      </c>
      <c r="I113" s="81">
        <v>0</v>
      </c>
      <c r="J113" s="219">
        <f>H113*100/F113</f>
        <v>52.744819277108434</v>
      </c>
      <c r="K113" s="70"/>
      <c r="L113" s="70"/>
      <c r="M113" s="70"/>
      <c r="N113" s="70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</row>
    <row r="114" spans="1:130" s="90" customFormat="1" ht="11.25">
      <c r="A114" s="70"/>
      <c r="B114" s="70">
        <v>3721</v>
      </c>
      <c r="C114" s="70" t="s">
        <v>87</v>
      </c>
      <c r="D114" s="77"/>
      <c r="E114" s="231">
        <v>98990</v>
      </c>
      <c r="F114" s="232">
        <v>290000</v>
      </c>
      <c r="G114" s="232">
        <v>290000</v>
      </c>
      <c r="H114" s="231">
        <v>164502</v>
      </c>
      <c r="I114" s="70"/>
      <c r="J114" s="26"/>
      <c r="K114" s="70"/>
      <c r="L114" s="70"/>
      <c r="M114" s="70"/>
      <c r="N114" s="70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</row>
    <row r="115" spans="1:130" s="90" customFormat="1" ht="11.25">
      <c r="A115" s="70"/>
      <c r="B115" s="87">
        <v>3721</v>
      </c>
      <c r="C115" s="70" t="s">
        <v>88</v>
      </c>
      <c r="D115" s="70"/>
      <c r="E115" s="233">
        <v>0</v>
      </c>
      <c r="F115" s="232">
        <v>45000</v>
      </c>
      <c r="G115" s="232">
        <v>45000</v>
      </c>
      <c r="H115" s="233"/>
      <c r="I115" s="84"/>
      <c r="J115" s="25"/>
      <c r="K115" s="70"/>
      <c r="L115" s="70"/>
      <c r="M115" s="70"/>
      <c r="N115" s="70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</row>
    <row r="116" spans="1:130" s="16" customFormat="1" ht="11.25">
      <c r="A116" s="70"/>
      <c r="B116" s="70">
        <v>3722</v>
      </c>
      <c r="C116" s="70" t="s">
        <v>89</v>
      </c>
      <c r="D116" s="77"/>
      <c r="E116" s="231">
        <v>8040</v>
      </c>
      <c r="F116" s="232">
        <v>80000</v>
      </c>
      <c r="G116" s="232">
        <v>80000</v>
      </c>
      <c r="H116" s="231">
        <v>54389</v>
      </c>
      <c r="I116" s="70"/>
      <c r="J116" s="26"/>
      <c r="K116" s="70"/>
      <c r="L116" s="70"/>
      <c r="M116" s="70"/>
      <c r="N116" s="70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</row>
    <row r="117" spans="1:130" s="16" customFormat="1" ht="11.25">
      <c r="A117" s="65"/>
      <c r="B117" s="66">
        <v>38</v>
      </c>
      <c r="C117" s="65" t="s">
        <v>90</v>
      </c>
      <c r="D117" s="67"/>
      <c r="E117" s="91">
        <f>E118+E120+E122</f>
        <v>611124</v>
      </c>
      <c r="F117" s="91">
        <f>F118+F120+F122</f>
        <v>666000</v>
      </c>
      <c r="G117" s="91">
        <f>G118+G120+G122</f>
        <v>1224500</v>
      </c>
      <c r="H117" s="91">
        <f>H118+H120+H122</f>
        <v>916381</v>
      </c>
      <c r="I117" s="219">
        <f>H117*100/E117</f>
        <v>149.9500919616968</v>
      </c>
      <c r="J117" s="219">
        <f>H117*100/F117</f>
        <v>137.59474474474476</v>
      </c>
      <c r="K117" s="70"/>
      <c r="L117" s="70"/>
      <c r="M117" s="70"/>
      <c r="N117" s="70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</row>
    <row r="118" spans="1:130" s="16" customFormat="1" ht="12" thickBot="1">
      <c r="A118" s="65"/>
      <c r="B118" s="72">
        <v>381</v>
      </c>
      <c r="C118" s="65" t="s">
        <v>91</v>
      </c>
      <c r="D118" s="67"/>
      <c r="E118" s="68">
        <f>E119</f>
        <v>611124</v>
      </c>
      <c r="F118" s="68">
        <f>F119</f>
        <v>646000</v>
      </c>
      <c r="G118" s="68">
        <f>G119</f>
        <v>1195500</v>
      </c>
      <c r="H118" s="68">
        <f>H119</f>
        <v>916381</v>
      </c>
      <c r="I118" s="219">
        <f>H118*100/E118</f>
        <v>149.9500919616968</v>
      </c>
      <c r="J118" s="219">
        <f>H118*100/F118</f>
        <v>141.8546439628483</v>
      </c>
      <c r="K118" s="70"/>
      <c r="L118" s="70"/>
      <c r="M118" s="70"/>
      <c r="N118" s="70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</row>
    <row r="119" spans="1:130" s="83" customFormat="1" ht="12.75" thickBot="1">
      <c r="A119" s="70"/>
      <c r="B119" s="70">
        <v>3811</v>
      </c>
      <c r="C119" s="70" t="s">
        <v>92</v>
      </c>
      <c r="D119" s="77"/>
      <c r="E119" s="231">
        <v>611124</v>
      </c>
      <c r="F119" s="232">
        <v>646000</v>
      </c>
      <c r="G119" s="232">
        <v>1195500</v>
      </c>
      <c r="H119" s="231">
        <v>916381</v>
      </c>
      <c r="I119" s="70"/>
      <c r="J119" s="26"/>
      <c r="K119" s="70"/>
      <c r="L119" s="70"/>
      <c r="M119" s="70"/>
      <c r="N119" s="70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</row>
    <row r="120" spans="1:130" s="92" customFormat="1" ht="12">
      <c r="A120" s="65"/>
      <c r="B120" s="72">
        <v>383</v>
      </c>
      <c r="C120" s="65" t="s">
        <v>93</v>
      </c>
      <c r="D120" s="67"/>
      <c r="E120" s="81">
        <f>E121</f>
        <v>0</v>
      </c>
      <c r="F120" s="81">
        <f>F121</f>
        <v>1000</v>
      </c>
      <c r="G120" s="81">
        <f>G121</f>
        <v>10000</v>
      </c>
      <c r="H120" s="81">
        <f>H121</f>
        <v>0</v>
      </c>
      <c r="I120" s="81">
        <v>0</v>
      </c>
      <c r="J120" s="81"/>
      <c r="K120" s="70"/>
      <c r="L120" s="70"/>
      <c r="M120" s="70"/>
      <c r="N120" s="70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</row>
    <row r="121" spans="1:130" s="92" customFormat="1" ht="12">
      <c r="A121" s="93"/>
      <c r="B121" s="93">
        <v>3831</v>
      </c>
      <c r="C121" s="93" t="s">
        <v>94</v>
      </c>
      <c r="D121" s="94"/>
      <c r="E121" s="234">
        <v>0</v>
      </c>
      <c r="F121" s="235">
        <v>1000</v>
      </c>
      <c r="G121" s="235">
        <v>10000</v>
      </c>
      <c r="H121" s="234"/>
      <c r="I121" s="95"/>
      <c r="J121" s="96"/>
      <c r="K121" s="70"/>
      <c r="L121" s="70"/>
      <c r="M121" s="70"/>
      <c r="N121" s="7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</row>
    <row r="122" spans="1:130" s="92" customFormat="1" ht="12">
      <c r="A122" s="65"/>
      <c r="B122" s="72">
        <v>385</v>
      </c>
      <c r="C122" s="65" t="s">
        <v>95</v>
      </c>
      <c r="D122" s="67"/>
      <c r="E122" s="81">
        <f>E123+E124</f>
        <v>0</v>
      </c>
      <c r="F122" s="81">
        <f>F123+F124</f>
        <v>19000</v>
      </c>
      <c r="G122" s="81">
        <f>G123+G124</f>
        <v>19000</v>
      </c>
      <c r="H122" s="81">
        <f>H123+H124</f>
        <v>0</v>
      </c>
      <c r="I122" s="81">
        <v>0</v>
      </c>
      <c r="J122" s="81"/>
      <c r="K122" s="26"/>
      <c r="L122" s="70"/>
      <c r="M122" s="70"/>
      <c r="N122" s="7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</row>
    <row r="123" spans="1:130" s="86" customFormat="1" ht="11.25">
      <c r="A123" s="70"/>
      <c r="B123" s="70">
        <v>3851</v>
      </c>
      <c r="C123" s="70" t="s">
        <v>96</v>
      </c>
      <c r="D123" s="77"/>
      <c r="E123" s="233">
        <v>0</v>
      </c>
      <c r="F123" s="232">
        <v>14000</v>
      </c>
      <c r="G123" s="232">
        <v>14000</v>
      </c>
      <c r="H123" s="233"/>
      <c r="I123" s="84"/>
      <c r="J123" s="25"/>
      <c r="K123" s="70"/>
      <c r="L123" s="70"/>
      <c r="M123" s="70"/>
      <c r="N123" s="7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</row>
    <row r="124" spans="1:130" s="16" customFormat="1" ht="11.25">
      <c r="A124" s="70"/>
      <c r="B124" s="70">
        <v>3859</v>
      </c>
      <c r="C124" s="70" t="s">
        <v>97</v>
      </c>
      <c r="D124" s="77"/>
      <c r="E124" s="233">
        <v>0</v>
      </c>
      <c r="F124" s="232">
        <v>5000</v>
      </c>
      <c r="G124" s="232">
        <v>5000</v>
      </c>
      <c r="H124" s="233"/>
      <c r="I124" s="84"/>
      <c r="J124" s="25"/>
      <c r="K124" s="70"/>
      <c r="L124" s="70"/>
      <c r="M124" s="70"/>
      <c r="N124" s="70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</row>
    <row r="125" spans="1:130" s="16" customFormat="1" ht="12" thickBot="1">
      <c r="A125" s="97">
        <v>4</v>
      </c>
      <c r="B125" s="97"/>
      <c r="C125" s="97" t="s">
        <v>98</v>
      </c>
      <c r="D125" s="98"/>
      <c r="E125" s="63">
        <f>E126+E129</f>
        <v>247326</v>
      </c>
      <c r="F125" s="63">
        <f>F126+F129</f>
        <v>30051500</v>
      </c>
      <c r="G125" s="63">
        <f>G126+G129</f>
        <v>6580000</v>
      </c>
      <c r="H125" s="63">
        <f>H126+H129</f>
        <v>4650191</v>
      </c>
      <c r="I125" s="222">
        <f>H125*100/E125</f>
        <v>1880.1868788562465</v>
      </c>
      <c r="J125" s="222">
        <f>H125*100/F125</f>
        <v>15.474072841621883</v>
      </c>
      <c r="K125" s="70"/>
      <c r="L125" s="70"/>
      <c r="M125" s="70"/>
      <c r="N125" s="70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</row>
    <row r="126" spans="1:130" s="83" customFormat="1" ht="12.75" thickBot="1">
      <c r="A126" s="99"/>
      <c r="B126" s="100">
        <v>41</v>
      </c>
      <c r="C126" s="99" t="s">
        <v>99</v>
      </c>
      <c r="D126" s="101"/>
      <c r="E126" s="69">
        <f aca="true" t="shared" si="0" ref="E126:H127">E127</f>
        <v>40000</v>
      </c>
      <c r="F126" s="69">
        <f t="shared" si="0"/>
        <v>100000</v>
      </c>
      <c r="G126" s="69">
        <f t="shared" si="0"/>
        <v>30000</v>
      </c>
      <c r="H126" s="69">
        <f t="shared" si="0"/>
        <v>27700</v>
      </c>
      <c r="I126" s="219">
        <f>H126*100/E126</f>
        <v>69.25</v>
      </c>
      <c r="J126" s="219">
        <f>H126*100/F126</f>
        <v>27.7</v>
      </c>
      <c r="K126" s="70"/>
      <c r="L126" s="70"/>
      <c r="M126" s="70"/>
      <c r="N126" s="7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</row>
    <row r="127" spans="1:130" s="86" customFormat="1" ht="11.25">
      <c r="A127" s="99"/>
      <c r="B127" s="102">
        <v>411</v>
      </c>
      <c r="C127" s="99" t="s">
        <v>100</v>
      </c>
      <c r="D127" s="101"/>
      <c r="E127" s="69">
        <f t="shared" si="0"/>
        <v>40000</v>
      </c>
      <c r="F127" s="69">
        <f t="shared" si="0"/>
        <v>100000</v>
      </c>
      <c r="G127" s="69">
        <f t="shared" si="0"/>
        <v>30000</v>
      </c>
      <c r="H127" s="69">
        <f t="shared" si="0"/>
        <v>27700</v>
      </c>
      <c r="I127" s="219">
        <f>H127*100/E127</f>
        <v>69.25</v>
      </c>
      <c r="J127" s="219">
        <f>H127*100/F127</f>
        <v>27.7</v>
      </c>
      <c r="K127" s="70"/>
      <c r="L127" s="70"/>
      <c r="M127" s="70"/>
      <c r="N127" s="7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</row>
    <row r="128" spans="1:130" s="16" customFormat="1" ht="11.25">
      <c r="A128" s="70"/>
      <c r="B128" s="70">
        <v>4111</v>
      </c>
      <c r="C128" s="70" t="s">
        <v>101</v>
      </c>
      <c r="D128" s="77"/>
      <c r="E128" s="233">
        <v>40000</v>
      </c>
      <c r="F128" s="232">
        <v>100000</v>
      </c>
      <c r="G128" s="232">
        <v>30000</v>
      </c>
      <c r="H128" s="233">
        <v>27700</v>
      </c>
      <c r="I128" s="70"/>
      <c r="J128" s="25"/>
      <c r="K128" s="70"/>
      <c r="L128" s="70"/>
      <c r="M128" s="70"/>
      <c r="N128" s="70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</row>
    <row r="129" spans="1:130" s="86" customFormat="1" ht="11.25">
      <c r="A129" s="65"/>
      <c r="B129" s="66">
        <v>42</v>
      </c>
      <c r="C129" s="65" t="s">
        <v>102</v>
      </c>
      <c r="D129" s="67"/>
      <c r="E129" s="68">
        <f>E130+E137+E142</f>
        <v>207326</v>
      </c>
      <c r="F129" s="68">
        <f>F130+F137+F142</f>
        <v>29951500</v>
      </c>
      <c r="G129" s="68">
        <f>G130+G137+G142</f>
        <v>6550000</v>
      </c>
      <c r="H129" s="68">
        <f>H130+H137+H142</f>
        <v>4622491</v>
      </c>
      <c r="I129" s="219">
        <f>H129*100/E129</f>
        <v>2229.576126486789</v>
      </c>
      <c r="J129" s="219">
        <f>H129*100/F129</f>
        <v>15.43325376024573</v>
      </c>
      <c r="K129" s="70"/>
      <c r="L129" s="70"/>
      <c r="M129" s="70"/>
      <c r="N129" s="7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</row>
    <row r="130" spans="1:130" s="16" customFormat="1" ht="11.25">
      <c r="A130" s="65"/>
      <c r="B130" s="72">
        <v>421</v>
      </c>
      <c r="C130" s="65" t="s">
        <v>103</v>
      </c>
      <c r="D130" s="67"/>
      <c r="E130" s="68">
        <f>SUM(E131:E136)</f>
        <v>158698</v>
      </c>
      <c r="F130" s="68">
        <f>SUM(F131:F136)</f>
        <v>29662500</v>
      </c>
      <c r="G130" s="68">
        <f>SUM(G131:G136)</f>
        <v>5680000</v>
      </c>
      <c r="H130" s="68">
        <f>SUM(H131:H136)</f>
        <v>3940664</v>
      </c>
      <c r="I130" s="219">
        <f>H130*100/E130</f>
        <v>2483.1214003957202</v>
      </c>
      <c r="J130" s="219">
        <f>H130*100/F130</f>
        <v>13.285002949852508</v>
      </c>
      <c r="K130" s="70"/>
      <c r="L130" s="70"/>
      <c r="M130" s="70"/>
      <c r="N130" s="70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</row>
    <row r="131" spans="1:130" s="104" customFormat="1" ht="11.25">
      <c r="A131" s="70"/>
      <c r="B131" s="70">
        <v>4212</v>
      </c>
      <c r="C131" s="70" t="s">
        <v>104</v>
      </c>
      <c r="D131" s="77"/>
      <c r="E131" s="231">
        <v>77020</v>
      </c>
      <c r="F131" s="232">
        <v>24170500</v>
      </c>
      <c r="G131" s="232">
        <v>1500000</v>
      </c>
      <c r="H131" s="231">
        <v>1435698</v>
      </c>
      <c r="I131" s="70"/>
      <c r="J131" s="26"/>
      <c r="K131" s="70"/>
      <c r="L131" s="70"/>
      <c r="M131" s="70"/>
      <c r="N131" s="26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</row>
    <row r="132" spans="1:130" s="16" customFormat="1" ht="11.25">
      <c r="A132" s="70"/>
      <c r="B132" s="70">
        <v>4213</v>
      </c>
      <c r="C132" s="70" t="s">
        <v>105</v>
      </c>
      <c r="D132" s="77"/>
      <c r="E132" s="233">
        <v>0</v>
      </c>
      <c r="F132" s="232">
        <v>3215000</v>
      </c>
      <c r="G132" s="232">
        <v>500000</v>
      </c>
      <c r="H132" s="233">
        <v>119021</v>
      </c>
      <c r="I132" s="84"/>
      <c r="J132" s="25"/>
      <c r="K132" s="70"/>
      <c r="L132" s="70"/>
      <c r="M132" s="70"/>
      <c r="N132" s="70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</row>
    <row r="133" spans="1:130" s="16" customFormat="1" ht="12" thickBot="1">
      <c r="A133" s="70"/>
      <c r="B133" s="70">
        <v>4214</v>
      </c>
      <c r="C133" s="70" t="s">
        <v>106</v>
      </c>
      <c r="D133" s="77"/>
      <c r="E133" s="231">
        <v>4375</v>
      </c>
      <c r="F133" s="232">
        <v>877000</v>
      </c>
      <c r="G133" s="232">
        <v>3500000</v>
      </c>
      <c r="H133" s="231">
        <v>2385945</v>
      </c>
      <c r="I133" s="70"/>
      <c r="J133" s="26"/>
      <c r="K133" s="70"/>
      <c r="L133" s="70"/>
      <c r="M133" s="70"/>
      <c r="N133" s="70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</row>
    <row r="134" spans="1:130" s="80" customFormat="1" ht="15.75" thickBot="1">
      <c r="A134" s="70"/>
      <c r="B134" s="70">
        <v>4214</v>
      </c>
      <c r="C134" s="70" t="s">
        <v>351</v>
      </c>
      <c r="D134" s="77"/>
      <c r="E134" s="233">
        <v>0</v>
      </c>
      <c r="F134" s="232">
        <v>100000</v>
      </c>
      <c r="G134" s="232">
        <v>30000</v>
      </c>
      <c r="H134" s="233"/>
      <c r="I134" s="84"/>
      <c r="J134" s="25"/>
      <c r="K134" s="70"/>
      <c r="L134" s="70"/>
      <c r="M134" s="70"/>
      <c r="N134" s="70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</row>
    <row r="135" spans="1:130" s="83" customFormat="1" ht="12.75" thickBot="1">
      <c r="A135" s="70"/>
      <c r="B135" s="70">
        <v>4214</v>
      </c>
      <c r="C135" s="70" t="s">
        <v>107</v>
      </c>
      <c r="D135" s="77"/>
      <c r="E135" s="233">
        <v>77303</v>
      </c>
      <c r="F135" s="232">
        <v>500000</v>
      </c>
      <c r="G135" s="232">
        <v>100000</v>
      </c>
      <c r="H135" s="233"/>
      <c r="I135" s="84"/>
      <c r="J135" s="25"/>
      <c r="K135" s="70"/>
      <c r="L135" s="70"/>
      <c r="M135" s="70"/>
      <c r="N135" s="7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</row>
    <row r="136" spans="1:130" s="83" customFormat="1" ht="12.75" thickBot="1">
      <c r="A136" s="70"/>
      <c r="B136" s="70">
        <v>4214</v>
      </c>
      <c r="C136" s="70" t="s">
        <v>350</v>
      </c>
      <c r="D136" s="70"/>
      <c r="E136" s="232"/>
      <c r="F136" s="232">
        <v>800000</v>
      </c>
      <c r="G136" s="232">
        <v>50000</v>
      </c>
      <c r="H136" s="233"/>
      <c r="I136" s="84"/>
      <c r="J136" s="25"/>
      <c r="K136" s="70"/>
      <c r="L136" s="70"/>
      <c r="M136" s="70"/>
      <c r="N136" s="7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</row>
    <row r="137" spans="1:130" s="83" customFormat="1" ht="12.75" thickBot="1">
      <c r="A137" s="65"/>
      <c r="B137" s="72">
        <v>422</v>
      </c>
      <c r="C137" s="65" t="s">
        <v>108</v>
      </c>
      <c r="D137" s="67"/>
      <c r="E137" s="68">
        <f>SUM(E138:E141)</f>
        <v>48628</v>
      </c>
      <c r="F137" s="68">
        <f>SUM(F138:F141)</f>
        <v>254000</v>
      </c>
      <c r="G137" s="68">
        <f>SUM(G138:G141)</f>
        <v>865000</v>
      </c>
      <c r="H137" s="68">
        <f>SUM(H138:H141)</f>
        <v>681827</v>
      </c>
      <c r="I137" s="219">
        <f>H137*100/E137</f>
        <v>1402.128403388994</v>
      </c>
      <c r="J137" s="219">
        <f>H137*100/F137</f>
        <v>268.4358267716535</v>
      </c>
      <c r="K137" s="70"/>
      <c r="L137" s="70"/>
      <c r="M137" s="70"/>
      <c r="N137" s="7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</row>
    <row r="138" spans="1:130" s="83" customFormat="1" ht="12.75" thickBot="1">
      <c r="A138" s="70"/>
      <c r="B138" s="70">
        <v>4221</v>
      </c>
      <c r="C138" s="70" t="s">
        <v>109</v>
      </c>
      <c r="D138" s="77"/>
      <c r="E138" s="231"/>
      <c r="F138" s="232">
        <v>15000</v>
      </c>
      <c r="G138" s="232">
        <v>50000</v>
      </c>
      <c r="H138" s="233">
        <v>37438</v>
      </c>
      <c r="I138" s="84"/>
      <c r="J138" s="26"/>
      <c r="K138" s="70"/>
      <c r="L138" s="70"/>
      <c r="M138" s="70"/>
      <c r="N138" s="7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</row>
    <row r="139" spans="1:130" s="86" customFormat="1" ht="11.25">
      <c r="A139" s="70"/>
      <c r="B139" s="70">
        <v>4222</v>
      </c>
      <c r="C139" s="70" t="s">
        <v>110</v>
      </c>
      <c r="D139" s="77"/>
      <c r="E139" s="233">
        <v>0</v>
      </c>
      <c r="F139" s="232">
        <v>5000</v>
      </c>
      <c r="G139" s="232">
        <v>15000</v>
      </c>
      <c r="H139" s="233">
        <v>9540</v>
      </c>
      <c r="I139" s="84"/>
      <c r="J139" s="25"/>
      <c r="K139" s="70"/>
      <c r="L139" s="70"/>
      <c r="M139" s="70"/>
      <c r="N139" s="7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</row>
    <row r="140" spans="1:130" s="16" customFormat="1" ht="12" thickBot="1">
      <c r="A140" s="70"/>
      <c r="B140" s="70">
        <v>4223</v>
      </c>
      <c r="C140" s="70" t="s">
        <v>111</v>
      </c>
      <c r="D140" s="77"/>
      <c r="E140" s="233">
        <v>0</v>
      </c>
      <c r="F140" s="232">
        <v>15000</v>
      </c>
      <c r="G140" s="232">
        <v>100000</v>
      </c>
      <c r="H140" s="233">
        <v>55351</v>
      </c>
      <c r="I140" s="84"/>
      <c r="J140" s="25"/>
      <c r="K140" s="70"/>
      <c r="L140" s="70"/>
      <c r="M140" s="70"/>
      <c r="N140" s="70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</row>
    <row r="141" spans="1:130" s="83" customFormat="1" ht="12.75" thickBot="1">
      <c r="A141" s="70"/>
      <c r="B141" s="70">
        <v>4227</v>
      </c>
      <c r="C141" s="70" t="s">
        <v>112</v>
      </c>
      <c r="D141" s="77"/>
      <c r="E141" s="233">
        <v>48628</v>
      </c>
      <c r="F141" s="232">
        <v>219000</v>
      </c>
      <c r="G141" s="232">
        <v>700000</v>
      </c>
      <c r="H141" s="233">
        <v>579498</v>
      </c>
      <c r="I141" s="84"/>
      <c r="J141" s="25"/>
      <c r="K141" s="70"/>
      <c r="L141" s="70"/>
      <c r="M141" s="70"/>
      <c r="N141" s="7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</row>
    <row r="142" spans="1:130" s="86" customFormat="1" ht="11.25">
      <c r="A142" s="99"/>
      <c r="B142" s="102">
        <v>426</v>
      </c>
      <c r="C142" s="99" t="s">
        <v>113</v>
      </c>
      <c r="D142" s="101"/>
      <c r="E142" s="81">
        <f>E143</f>
        <v>0</v>
      </c>
      <c r="F142" s="81">
        <f>F143</f>
        <v>35000</v>
      </c>
      <c r="G142" s="81">
        <f>G143</f>
        <v>5000</v>
      </c>
      <c r="H142" s="81">
        <f>H143</f>
        <v>0</v>
      </c>
      <c r="I142" s="81">
        <v>0</v>
      </c>
      <c r="J142" s="81"/>
      <c r="K142" s="26"/>
      <c r="L142" s="70"/>
      <c r="M142" s="70"/>
      <c r="N142" s="7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</row>
    <row r="143" spans="1:130" s="16" customFormat="1" ht="11.25">
      <c r="A143" s="70"/>
      <c r="B143" s="70">
        <v>4262</v>
      </c>
      <c r="C143" s="70" t="s">
        <v>114</v>
      </c>
      <c r="D143" s="77"/>
      <c r="E143" s="233">
        <v>0</v>
      </c>
      <c r="F143" s="232">
        <v>35000</v>
      </c>
      <c r="G143" s="232">
        <v>5000</v>
      </c>
      <c r="H143" s="233">
        <v>0</v>
      </c>
      <c r="I143" s="84">
        <v>0</v>
      </c>
      <c r="J143" s="25"/>
      <c r="K143" s="70"/>
      <c r="L143" s="70"/>
      <c r="M143" s="70"/>
      <c r="N143" s="70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</row>
    <row r="144" spans="1:130" s="16" customFormat="1" ht="11.25">
      <c r="A144" s="97">
        <v>5</v>
      </c>
      <c r="B144" s="105"/>
      <c r="C144" s="97" t="s">
        <v>115</v>
      </c>
      <c r="D144" s="105"/>
      <c r="E144" s="63">
        <f>E145</f>
        <v>50342</v>
      </c>
      <c r="F144" s="63">
        <f aca="true" t="shared" si="1" ref="F144:H146">F145</f>
        <v>1000000</v>
      </c>
      <c r="G144" s="63">
        <f t="shared" si="1"/>
        <v>1000000</v>
      </c>
      <c r="H144" s="63">
        <f t="shared" si="1"/>
        <v>960048</v>
      </c>
      <c r="I144" s="222">
        <f>H144*100/E144</f>
        <v>1907.0517659210998</v>
      </c>
      <c r="J144" s="222">
        <f>H144*100/F144</f>
        <v>96.0048</v>
      </c>
      <c r="K144" s="70"/>
      <c r="L144" s="70"/>
      <c r="M144" s="70"/>
      <c r="N144" s="70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</row>
    <row r="145" spans="1:130" s="16" customFormat="1" ht="11.25">
      <c r="A145" s="99"/>
      <c r="B145" s="100">
        <v>54</v>
      </c>
      <c r="C145" s="99" t="s">
        <v>116</v>
      </c>
      <c r="D145" s="106"/>
      <c r="E145" s="68">
        <f>E146</f>
        <v>50342</v>
      </c>
      <c r="F145" s="68">
        <f t="shared" si="1"/>
        <v>1000000</v>
      </c>
      <c r="G145" s="68">
        <f t="shared" si="1"/>
        <v>1000000</v>
      </c>
      <c r="H145" s="68">
        <f t="shared" si="1"/>
        <v>960048</v>
      </c>
      <c r="I145" s="219">
        <f>H145*100/E145</f>
        <v>1907.0517659210998</v>
      </c>
      <c r="J145" s="219">
        <f>H145*100/F145</f>
        <v>96.0048</v>
      </c>
      <c r="K145" s="70"/>
      <c r="L145" s="70"/>
      <c r="M145" s="70"/>
      <c r="N145" s="70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</row>
    <row r="146" spans="1:130" s="86" customFormat="1" ht="11.25">
      <c r="A146" s="99"/>
      <c r="B146" s="102">
        <v>542</v>
      </c>
      <c r="C146" s="99" t="s">
        <v>116</v>
      </c>
      <c r="D146" s="106"/>
      <c r="E146" s="68">
        <f>E147</f>
        <v>50342</v>
      </c>
      <c r="F146" s="68">
        <f t="shared" si="1"/>
        <v>1000000</v>
      </c>
      <c r="G146" s="68">
        <f t="shared" si="1"/>
        <v>1000000</v>
      </c>
      <c r="H146" s="68">
        <f t="shared" si="1"/>
        <v>960048</v>
      </c>
      <c r="I146" s="219">
        <f>H146*100/E146</f>
        <v>1907.0517659210998</v>
      </c>
      <c r="J146" s="219">
        <f>H146*100/F146</f>
        <v>96.0048</v>
      </c>
      <c r="K146" s="70"/>
      <c r="L146" s="70"/>
      <c r="M146" s="70"/>
      <c r="N146" s="70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</row>
    <row r="147" spans="1:130" s="86" customFormat="1" ht="11.25">
      <c r="A147" s="70"/>
      <c r="B147" s="70">
        <v>5423</v>
      </c>
      <c r="C147" s="36" t="s">
        <v>116</v>
      </c>
      <c r="D147" s="107"/>
      <c r="E147" s="231">
        <v>50342</v>
      </c>
      <c r="F147" s="232">
        <v>1000000</v>
      </c>
      <c r="G147" s="232">
        <v>1000000</v>
      </c>
      <c r="H147" s="233">
        <v>960048</v>
      </c>
      <c r="I147" s="84">
        <v>0</v>
      </c>
      <c r="J147" s="26"/>
      <c r="K147" s="70"/>
      <c r="L147" s="70"/>
      <c r="M147" s="70"/>
      <c r="N147" s="70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</row>
    <row r="148" spans="1:130" s="86" customFormat="1" ht="11.25">
      <c r="A148" s="97">
        <v>9</v>
      </c>
      <c r="B148" s="105"/>
      <c r="C148" s="97" t="s">
        <v>117</v>
      </c>
      <c r="D148" s="105"/>
      <c r="E148" s="63"/>
      <c r="F148" s="64"/>
      <c r="G148" s="64"/>
      <c r="H148" s="108">
        <v>0</v>
      </c>
      <c r="I148" s="108">
        <v>0</v>
      </c>
      <c r="J148" s="61"/>
      <c r="K148" s="70"/>
      <c r="L148" s="70"/>
      <c r="M148" s="70"/>
      <c r="N148" s="70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</row>
    <row r="149" spans="1:130" s="86" customFormat="1" ht="11.25">
      <c r="A149" s="99"/>
      <c r="B149" s="100">
        <v>92</v>
      </c>
      <c r="C149" s="99" t="s">
        <v>118</v>
      </c>
      <c r="D149" s="106"/>
      <c r="E149" s="68"/>
      <c r="F149" s="69"/>
      <c r="G149" s="69"/>
      <c r="H149" s="81">
        <v>0</v>
      </c>
      <c r="I149" s="81">
        <v>0</v>
      </c>
      <c r="J149" s="65"/>
      <c r="K149" s="70"/>
      <c r="L149" s="70"/>
      <c r="M149" s="70"/>
      <c r="N149" s="7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</row>
    <row r="150" spans="1:130" s="86" customFormat="1" ht="11.25">
      <c r="A150" s="36"/>
      <c r="B150" s="109">
        <v>922</v>
      </c>
      <c r="C150" s="36" t="s">
        <v>119</v>
      </c>
      <c r="D150" s="107"/>
      <c r="E150" s="78"/>
      <c r="F150" s="79"/>
      <c r="G150" s="79"/>
      <c r="H150" s="84">
        <v>0</v>
      </c>
      <c r="I150" s="84">
        <v>0</v>
      </c>
      <c r="J150" s="26"/>
      <c r="K150" s="70"/>
      <c r="L150" s="70"/>
      <c r="M150" s="70"/>
      <c r="N150" s="7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</row>
    <row r="151" spans="1:130" s="86" customFormat="1" ht="11.25">
      <c r="A151" s="70"/>
      <c r="B151" s="70"/>
      <c r="C151" s="36"/>
      <c r="D151" s="107"/>
      <c r="E151" s="78"/>
      <c r="F151" s="79"/>
      <c r="G151" s="79"/>
      <c r="H151" s="78"/>
      <c r="I151" s="70"/>
      <c r="J151" s="26"/>
      <c r="K151" s="70"/>
      <c r="L151" s="70"/>
      <c r="M151" s="70"/>
      <c r="N151" s="70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</row>
    <row r="152" spans="1:130" s="86" customFormat="1" ht="11.25">
      <c r="A152" s="70"/>
      <c r="B152" s="110"/>
      <c r="C152" s="70"/>
      <c r="D152" s="77"/>
      <c r="E152" s="79"/>
      <c r="F152" s="79"/>
      <c r="G152" s="79"/>
      <c r="H152" s="78"/>
      <c r="I152" s="70"/>
      <c r="J152" s="26"/>
      <c r="K152" s="70"/>
      <c r="L152" s="70"/>
      <c r="M152" s="70"/>
      <c r="N152" s="70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</row>
    <row r="153" spans="1:130" s="86" customFormat="1" ht="12.75">
      <c r="A153" s="43"/>
      <c r="B153" s="43" t="s">
        <v>120</v>
      </c>
      <c r="C153" s="44"/>
      <c r="D153" s="45"/>
      <c r="E153" s="46"/>
      <c r="F153" s="111"/>
      <c r="G153" s="111"/>
      <c r="H153" s="78"/>
      <c r="I153" s="70"/>
      <c r="J153" s="26"/>
      <c r="K153" s="70"/>
      <c r="L153" s="70"/>
      <c r="M153" s="70"/>
      <c r="N153" s="70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</row>
    <row r="154" spans="1:130" s="86" customFormat="1" ht="11.25">
      <c r="A154" s="70"/>
      <c r="B154" s="70"/>
      <c r="C154" s="70"/>
      <c r="D154" s="70"/>
      <c r="E154" s="70"/>
      <c r="F154" s="109"/>
      <c r="G154" s="109"/>
      <c r="H154" s="78"/>
      <c r="I154" s="70"/>
      <c r="J154" s="26"/>
      <c r="K154" s="70"/>
      <c r="L154" s="70"/>
      <c r="M154" s="70"/>
      <c r="N154" s="7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</row>
    <row r="155" spans="1:130" s="86" customFormat="1" ht="11.25">
      <c r="A155" s="27" t="s">
        <v>20</v>
      </c>
      <c r="B155" s="27"/>
      <c r="C155" s="27"/>
      <c r="D155" s="27"/>
      <c r="E155" s="18"/>
      <c r="F155" s="18"/>
      <c r="G155" s="18"/>
      <c r="H155" s="18"/>
      <c r="I155" s="27"/>
      <c r="J155" s="27"/>
      <c r="K155" s="70"/>
      <c r="L155" s="70"/>
      <c r="M155" s="70"/>
      <c r="N155" s="70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</row>
    <row r="156" spans="1:130" s="86" customFormat="1" ht="11.25">
      <c r="A156" s="27" t="s">
        <v>21</v>
      </c>
      <c r="B156" s="52"/>
      <c r="C156" s="52"/>
      <c r="D156" s="52"/>
      <c r="E156" s="18" t="s">
        <v>4</v>
      </c>
      <c r="F156" s="18" t="s">
        <v>5</v>
      </c>
      <c r="G156" s="18" t="s">
        <v>411</v>
      </c>
      <c r="H156" s="18" t="s">
        <v>4</v>
      </c>
      <c r="I156" s="18" t="s">
        <v>25</v>
      </c>
      <c r="J156" s="18" t="s">
        <v>25</v>
      </c>
      <c r="K156" s="70"/>
      <c r="L156" s="70"/>
      <c r="M156" s="70"/>
      <c r="N156" s="70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</row>
    <row r="157" spans="1:130" s="86" customFormat="1" ht="11.25">
      <c r="A157" s="27" t="s">
        <v>26</v>
      </c>
      <c r="B157" s="52"/>
      <c r="C157" s="18" t="s">
        <v>27</v>
      </c>
      <c r="D157" s="52"/>
      <c r="E157" s="18">
        <v>2018</v>
      </c>
      <c r="F157" s="18">
        <v>2019</v>
      </c>
      <c r="G157" s="18">
        <v>2019</v>
      </c>
      <c r="H157" s="18">
        <v>2019</v>
      </c>
      <c r="I157" s="18" t="s">
        <v>29</v>
      </c>
      <c r="J157" s="18" t="s">
        <v>30</v>
      </c>
      <c r="K157" s="70"/>
      <c r="L157" s="70"/>
      <c r="M157" s="70"/>
      <c r="N157" s="70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</row>
    <row r="158" spans="1:130" s="86" customFormat="1" ht="11.25">
      <c r="A158" s="27" t="s">
        <v>31</v>
      </c>
      <c r="B158" s="27"/>
      <c r="C158" s="27"/>
      <c r="D158" s="27"/>
      <c r="E158" s="18">
        <v>1</v>
      </c>
      <c r="F158" s="18">
        <v>2</v>
      </c>
      <c r="G158" s="18">
        <v>3</v>
      </c>
      <c r="H158" s="23">
        <v>4</v>
      </c>
      <c r="I158" s="18"/>
      <c r="J158" s="18"/>
      <c r="K158" s="70"/>
      <c r="L158" s="70"/>
      <c r="M158" s="70"/>
      <c r="N158" s="7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</row>
    <row r="159" spans="1:130" s="86" customFormat="1" ht="11.25">
      <c r="A159" s="53"/>
      <c r="B159" s="53"/>
      <c r="C159" s="54">
        <v>1</v>
      </c>
      <c r="D159" s="53"/>
      <c r="E159" s="54"/>
      <c r="F159" s="54"/>
      <c r="G159" s="54"/>
      <c r="H159" s="55"/>
      <c r="I159" s="56"/>
      <c r="J159" s="22"/>
      <c r="K159" s="70"/>
      <c r="L159" s="70"/>
      <c r="M159" s="70"/>
      <c r="N159" s="70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</row>
    <row r="160" spans="1:130" s="16" customFormat="1" ht="11.25">
      <c r="A160" s="57"/>
      <c r="B160" s="57" t="s">
        <v>121</v>
      </c>
      <c r="C160" s="57"/>
      <c r="D160" s="58"/>
      <c r="E160" s="112">
        <f>E161+E207+E216</f>
        <v>4118846</v>
      </c>
      <c r="F160" s="112">
        <f>F161+F207+F216</f>
        <v>36423500</v>
      </c>
      <c r="G160" s="112">
        <f>G161+G207+G216</f>
        <v>16165500</v>
      </c>
      <c r="H160" s="112">
        <f>H161+H207+H216</f>
        <v>13059648</v>
      </c>
      <c r="I160" s="222">
        <f>H160*100/E160</f>
        <v>317.0705581126364</v>
      </c>
      <c r="J160" s="222">
        <f>H160*100/F160</f>
        <v>35.85500569687152</v>
      </c>
      <c r="K160" s="70"/>
      <c r="L160" s="70"/>
      <c r="M160" s="70"/>
      <c r="N160" s="70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</row>
    <row r="161" spans="1:130" s="16" customFormat="1" ht="11.25">
      <c r="A161" s="61">
        <v>6</v>
      </c>
      <c r="B161" s="61"/>
      <c r="C161" s="61" t="s">
        <v>9</v>
      </c>
      <c r="D161" s="62"/>
      <c r="E161" s="113">
        <f>E162+E173+E179+E189+E202</f>
        <v>4118846</v>
      </c>
      <c r="F161" s="113">
        <f>F162+F173+F179+F189+F202</f>
        <v>36302500</v>
      </c>
      <c r="G161" s="113">
        <f>G162+G173+G179+G189+G202</f>
        <v>16044500</v>
      </c>
      <c r="H161" s="113">
        <f>H162+H173+H179+H189+H202</f>
        <v>11784619</v>
      </c>
      <c r="I161" s="222">
        <f>H161*100/E161</f>
        <v>286.11458160853795</v>
      </c>
      <c r="J161" s="222">
        <f>H161*100/F161</f>
        <v>32.46227945733765</v>
      </c>
      <c r="K161" s="70"/>
      <c r="L161" s="70"/>
      <c r="M161" s="70"/>
      <c r="N161" s="70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</row>
    <row r="162" spans="1:130" s="16" customFormat="1" ht="11.25">
      <c r="A162" s="65"/>
      <c r="B162" s="66">
        <v>61</v>
      </c>
      <c r="C162" s="65" t="s">
        <v>122</v>
      </c>
      <c r="D162" s="67"/>
      <c r="E162" s="91">
        <f>E163+E167+E169</f>
        <v>3120709</v>
      </c>
      <c r="F162" s="91">
        <f>F163+F167+F169</f>
        <v>3029000</v>
      </c>
      <c r="G162" s="91">
        <f>G163+G167+G169</f>
        <v>3029000</v>
      </c>
      <c r="H162" s="91">
        <f>H163+H167+H169</f>
        <v>6878574</v>
      </c>
      <c r="I162" s="219">
        <f>H162*100/E162</f>
        <v>220.4170270281529</v>
      </c>
      <c r="J162" s="219">
        <f>H162*100/F162</f>
        <v>227.09059095411027</v>
      </c>
      <c r="K162" s="70"/>
      <c r="L162" s="70"/>
      <c r="M162" s="70"/>
      <c r="N162" s="70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</row>
    <row r="163" spans="1:130" s="16" customFormat="1" ht="11.25">
      <c r="A163" s="65"/>
      <c r="B163" s="72">
        <v>611</v>
      </c>
      <c r="C163" s="65" t="s">
        <v>123</v>
      </c>
      <c r="D163" s="67"/>
      <c r="E163" s="91">
        <f>SUM(E164:E166)</f>
        <v>3003221</v>
      </c>
      <c r="F163" s="91">
        <f>SUM(F164:F166)</f>
        <v>2729000</v>
      </c>
      <c r="G163" s="91">
        <f>SUM(G164:G166)</f>
        <v>2729000</v>
      </c>
      <c r="H163" s="91">
        <f>SUM(H164:H166)</f>
        <v>6647725</v>
      </c>
      <c r="I163" s="219">
        <f>H163*100/E163</f>
        <v>221.3531738090537</v>
      </c>
      <c r="J163" s="219">
        <f>H163*100/F163</f>
        <v>243.59563942836203</v>
      </c>
      <c r="K163" s="70"/>
      <c r="L163" s="70"/>
      <c r="M163" s="70"/>
      <c r="N163" s="70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</row>
    <row r="164" spans="1:130" s="16" customFormat="1" ht="11.25">
      <c r="A164" s="70"/>
      <c r="B164" s="70">
        <v>6111</v>
      </c>
      <c r="C164" s="70" t="s">
        <v>124</v>
      </c>
      <c r="D164" s="77"/>
      <c r="E164" s="233">
        <v>3003221</v>
      </c>
      <c r="F164" s="232">
        <v>2939000</v>
      </c>
      <c r="G164" s="232">
        <v>2939000</v>
      </c>
      <c r="H164" s="233">
        <v>6647725</v>
      </c>
      <c r="I164" s="84">
        <v>0</v>
      </c>
      <c r="J164" s="25"/>
      <c r="K164" s="70"/>
      <c r="L164" s="70"/>
      <c r="M164" s="70"/>
      <c r="N164" s="70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</row>
    <row r="165" spans="1:130" s="16" customFormat="1" ht="11.25">
      <c r="A165" s="70"/>
      <c r="B165" s="70">
        <v>6115</v>
      </c>
      <c r="C165" s="70" t="s">
        <v>125</v>
      </c>
      <c r="D165" s="77"/>
      <c r="E165" s="233">
        <v>0</v>
      </c>
      <c r="F165" s="236">
        <v>-400000</v>
      </c>
      <c r="G165" s="236">
        <v>-400000</v>
      </c>
      <c r="H165" s="233">
        <v>0</v>
      </c>
      <c r="I165" s="84">
        <v>0</v>
      </c>
      <c r="J165" s="25"/>
      <c r="K165" s="70"/>
      <c r="L165" s="70"/>
      <c r="M165" s="70"/>
      <c r="N165" s="70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</row>
    <row r="166" spans="1:130" s="16" customFormat="1" ht="11.25">
      <c r="A166" s="70"/>
      <c r="B166" s="70">
        <v>6118</v>
      </c>
      <c r="C166" s="70" t="s">
        <v>126</v>
      </c>
      <c r="D166" s="77"/>
      <c r="E166" s="233">
        <v>0</v>
      </c>
      <c r="F166" s="232">
        <v>190000</v>
      </c>
      <c r="G166" s="232">
        <v>190000</v>
      </c>
      <c r="H166" s="233">
        <v>0</v>
      </c>
      <c r="I166" s="84">
        <v>0</v>
      </c>
      <c r="J166" s="25"/>
      <c r="K166" s="70"/>
      <c r="L166" s="70"/>
      <c r="M166" s="70"/>
      <c r="N166" s="70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</row>
    <row r="167" spans="1:130" s="16" customFormat="1" ht="11.25">
      <c r="A167" s="99"/>
      <c r="B167" s="102">
        <v>613</v>
      </c>
      <c r="C167" s="99" t="s">
        <v>127</v>
      </c>
      <c r="D167" s="101"/>
      <c r="E167" s="81">
        <f>E168</f>
        <v>90000</v>
      </c>
      <c r="F167" s="81">
        <f>F168</f>
        <v>50000</v>
      </c>
      <c r="G167" s="81">
        <f>G168</f>
        <v>50000</v>
      </c>
      <c r="H167" s="81">
        <f>H168</f>
        <v>166057</v>
      </c>
      <c r="I167" s="219">
        <f>H167*100/E167</f>
        <v>184.5077777777778</v>
      </c>
      <c r="J167" s="219">
        <f>H167*100/F167</f>
        <v>332.114</v>
      </c>
      <c r="K167" s="26"/>
      <c r="L167" s="70"/>
      <c r="M167" s="70"/>
      <c r="N167" s="70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</row>
    <row r="168" spans="1:130" s="16" customFormat="1" ht="11.25">
      <c r="A168" s="70"/>
      <c r="B168" s="70">
        <v>6134</v>
      </c>
      <c r="C168" s="70" t="s">
        <v>128</v>
      </c>
      <c r="D168" s="77"/>
      <c r="E168" s="237">
        <v>90000</v>
      </c>
      <c r="F168" s="232">
        <v>50000</v>
      </c>
      <c r="G168" s="232">
        <v>50000</v>
      </c>
      <c r="H168" s="237">
        <v>166057</v>
      </c>
      <c r="I168" s="70"/>
      <c r="J168" s="26"/>
      <c r="K168" s="70"/>
      <c r="L168" s="70"/>
      <c r="M168" s="70"/>
      <c r="N168" s="70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</row>
    <row r="169" spans="1:130" s="16" customFormat="1" ht="11.25">
      <c r="A169" s="65"/>
      <c r="B169" s="72">
        <v>614</v>
      </c>
      <c r="C169" s="65" t="s">
        <v>129</v>
      </c>
      <c r="D169" s="67"/>
      <c r="E169" s="81">
        <f>SUM(E170:E171)</f>
        <v>27488</v>
      </c>
      <c r="F169" s="81">
        <f>SUM(F170:F172)</f>
        <v>250000</v>
      </c>
      <c r="G169" s="81">
        <f>SUM(G170:G172)</f>
        <v>250000</v>
      </c>
      <c r="H169" s="81">
        <f>SUM(H170:H172)</f>
        <v>64792</v>
      </c>
      <c r="I169" s="219">
        <f>H169*100/E169</f>
        <v>235.71012805587893</v>
      </c>
      <c r="J169" s="219">
        <f>H169*100/F169</f>
        <v>25.9168</v>
      </c>
      <c r="K169" s="70"/>
      <c r="L169" s="70"/>
      <c r="M169" s="70"/>
      <c r="N169" s="70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</row>
    <row r="170" spans="1:130" s="16" customFormat="1" ht="11.25">
      <c r="A170" s="70"/>
      <c r="B170" s="70">
        <v>6142</v>
      </c>
      <c r="C170" s="70" t="s">
        <v>130</v>
      </c>
      <c r="D170" s="77"/>
      <c r="E170" s="237">
        <v>26478</v>
      </c>
      <c r="F170" s="232">
        <v>100000</v>
      </c>
      <c r="G170" s="232">
        <v>100000</v>
      </c>
      <c r="H170" s="237">
        <v>47770</v>
      </c>
      <c r="I170" s="70"/>
      <c r="J170" s="26"/>
      <c r="K170" s="70"/>
      <c r="L170" s="70"/>
      <c r="M170" s="70"/>
      <c r="N170" s="70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</row>
    <row r="171" spans="1:130" s="16" customFormat="1" ht="11.25">
      <c r="A171" s="70"/>
      <c r="B171" s="70">
        <v>6145</v>
      </c>
      <c r="C171" s="70" t="s">
        <v>131</v>
      </c>
      <c r="D171" s="77"/>
      <c r="E171" s="237">
        <v>1010</v>
      </c>
      <c r="F171" s="232">
        <v>100000</v>
      </c>
      <c r="G171" s="232">
        <v>100000</v>
      </c>
      <c r="H171" s="237">
        <v>497</v>
      </c>
      <c r="I171" s="70"/>
      <c r="J171" s="26"/>
      <c r="K171" s="70"/>
      <c r="L171" s="70"/>
      <c r="M171" s="70"/>
      <c r="N171" s="70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</row>
    <row r="172" spans="1:130" s="16" customFormat="1" ht="11.25">
      <c r="A172" s="70"/>
      <c r="B172" s="70">
        <v>6163</v>
      </c>
      <c r="C172" s="70" t="s">
        <v>132</v>
      </c>
      <c r="D172" s="77"/>
      <c r="E172" s="233">
        <v>0</v>
      </c>
      <c r="F172" s="232">
        <v>50000</v>
      </c>
      <c r="G172" s="232">
        <v>50000</v>
      </c>
      <c r="H172" s="233">
        <v>16525</v>
      </c>
      <c r="I172" s="84">
        <v>0</v>
      </c>
      <c r="J172" s="25"/>
      <c r="K172" s="70"/>
      <c r="L172" s="70"/>
      <c r="M172" s="70"/>
      <c r="N172" s="70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</row>
    <row r="173" spans="1:130" s="16" customFormat="1" ht="11.25">
      <c r="A173" s="65"/>
      <c r="B173" s="66">
        <v>63</v>
      </c>
      <c r="C173" s="65" t="s">
        <v>133</v>
      </c>
      <c r="D173" s="67"/>
      <c r="E173" s="91">
        <f>E174+E177</f>
        <v>0</v>
      </c>
      <c r="F173" s="91">
        <f>F174+F177</f>
        <v>29713500</v>
      </c>
      <c r="G173" s="91">
        <f>G174+G177</f>
        <v>9455500</v>
      </c>
      <c r="H173" s="91">
        <f>H174+H177</f>
        <v>2175020</v>
      </c>
      <c r="I173" s="81">
        <v>0</v>
      </c>
      <c r="J173" s="65"/>
      <c r="K173" s="70"/>
      <c r="L173" s="70"/>
      <c r="M173" s="70"/>
      <c r="N173" s="70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</row>
    <row r="174" spans="1:130" s="16" customFormat="1" ht="11.25">
      <c r="A174" s="65"/>
      <c r="B174" s="72">
        <v>633</v>
      </c>
      <c r="C174" s="65" t="s">
        <v>134</v>
      </c>
      <c r="D174" s="67"/>
      <c r="E174" s="81">
        <f>SUM(E175)</f>
        <v>0</v>
      </c>
      <c r="F174" s="81">
        <f>SUM(F175:F176)</f>
        <v>1500000</v>
      </c>
      <c r="G174" s="81">
        <f>SUM(G175:G176)</f>
        <v>1500000</v>
      </c>
      <c r="H174" s="81">
        <f>SUM(H175:H176)</f>
        <v>2121665</v>
      </c>
      <c r="I174" s="81">
        <v>0</v>
      </c>
      <c r="J174" s="81"/>
      <c r="K174" s="70"/>
      <c r="L174" s="70"/>
      <c r="M174" s="70"/>
      <c r="N174" s="70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</row>
    <row r="175" spans="1:130" s="16" customFormat="1" ht="11.25">
      <c r="A175" s="70"/>
      <c r="B175" s="70">
        <v>6331</v>
      </c>
      <c r="C175" s="70" t="s">
        <v>135</v>
      </c>
      <c r="D175" s="77"/>
      <c r="E175" s="237"/>
      <c r="F175" s="232">
        <v>500000</v>
      </c>
      <c r="G175" s="232">
        <v>500000</v>
      </c>
      <c r="H175" s="233">
        <v>250150</v>
      </c>
      <c r="I175" s="84">
        <v>0</v>
      </c>
      <c r="J175" s="26"/>
      <c r="K175" s="70"/>
      <c r="L175" s="70"/>
      <c r="M175" s="70"/>
      <c r="N175" s="70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</row>
    <row r="176" spans="1:130" s="16" customFormat="1" ht="11.25">
      <c r="A176" s="70"/>
      <c r="B176" s="70">
        <v>6332</v>
      </c>
      <c r="C176" s="70" t="s">
        <v>136</v>
      </c>
      <c r="D176" s="77"/>
      <c r="E176" s="233">
        <v>0</v>
      </c>
      <c r="F176" s="232">
        <v>1000000</v>
      </c>
      <c r="G176" s="232">
        <v>1000000</v>
      </c>
      <c r="H176" s="233">
        <v>1871515</v>
      </c>
      <c r="I176" s="84">
        <v>0</v>
      </c>
      <c r="J176" s="25"/>
      <c r="K176" s="70"/>
      <c r="L176" s="70"/>
      <c r="M176" s="70"/>
      <c r="N176" s="70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</row>
    <row r="177" spans="1:130" s="86" customFormat="1" ht="11.25">
      <c r="A177" s="65"/>
      <c r="B177" s="72">
        <v>634</v>
      </c>
      <c r="C177" s="65" t="s">
        <v>137</v>
      </c>
      <c r="D177" s="67"/>
      <c r="E177" s="81">
        <f>E178</f>
        <v>0</v>
      </c>
      <c r="F177" s="81">
        <f>F178</f>
        <v>28213500</v>
      </c>
      <c r="G177" s="81">
        <f>G178</f>
        <v>7955500</v>
      </c>
      <c r="H177" s="81">
        <f>H178</f>
        <v>53355</v>
      </c>
      <c r="I177" s="81">
        <v>0</v>
      </c>
      <c r="J177" s="81"/>
      <c r="K177" s="70"/>
      <c r="L177" s="70"/>
      <c r="M177" s="70"/>
      <c r="N177" s="70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</row>
    <row r="178" spans="1:130" s="16" customFormat="1" ht="11.25">
      <c r="A178" s="70"/>
      <c r="B178" s="70">
        <v>6341</v>
      </c>
      <c r="C178" s="70" t="s">
        <v>138</v>
      </c>
      <c r="D178" s="77"/>
      <c r="E178" s="233">
        <v>0</v>
      </c>
      <c r="F178" s="232">
        <v>28213500</v>
      </c>
      <c r="G178" s="232">
        <v>7955500</v>
      </c>
      <c r="H178" s="233">
        <v>53355</v>
      </c>
      <c r="I178" s="84">
        <v>0</v>
      </c>
      <c r="J178" s="25"/>
      <c r="K178" s="70"/>
      <c r="L178" s="70"/>
      <c r="M178" s="70"/>
      <c r="N178" s="70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</row>
    <row r="179" spans="1:129" s="16" customFormat="1" ht="11.25">
      <c r="A179" s="65"/>
      <c r="B179" s="66">
        <v>64</v>
      </c>
      <c r="C179" s="65" t="s">
        <v>139</v>
      </c>
      <c r="D179" s="67"/>
      <c r="E179" s="91">
        <f>E180+E184</f>
        <v>704183</v>
      </c>
      <c r="F179" s="91">
        <f>F180+F184</f>
        <v>2250000</v>
      </c>
      <c r="G179" s="91">
        <f>G180+G184</f>
        <v>2250000</v>
      </c>
      <c r="H179" s="91">
        <f>H180+H184</f>
        <v>1324042</v>
      </c>
      <c r="I179" s="219">
        <f>H179*100/E179</f>
        <v>188.02527183984844</v>
      </c>
      <c r="J179" s="219">
        <f>H179*100/F179</f>
        <v>58.84631111111111</v>
      </c>
      <c r="K179" s="70"/>
      <c r="L179" s="70"/>
      <c r="M179" s="70"/>
      <c r="N179" s="70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</row>
    <row r="180" spans="1:129" s="16" customFormat="1" ht="11.25">
      <c r="A180" s="65"/>
      <c r="B180" s="72">
        <v>641</v>
      </c>
      <c r="C180" s="65" t="s">
        <v>140</v>
      </c>
      <c r="D180" s="67"/>
      <c r="E180" s="81">
        <f>SUM(E181:E183)</f>
        <v>0</v>
      </c>
      <c r="F180" s="81">
        <f>SUM(F181:F183)</f>
        <v>10000</v>
      </c>
      <c r="G180" s="81">
        <f>SUM(G181:G183)</f>
        <v>10000</v>
      </c>
      <c r="H180" s="81">
        <f>SUM(H181:H183)</f>
        <v>0</v>
      </c>
      <c r="I180" s="81">
        <v>0</v>
      </c>
      <c r="J180" s="81"/>
      <c r="K180" s="70"/>
      <c r="L180" s="70"/>
      <c r="M180" s="70"/>
      <c r="N180" s="70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</row>
    <row r="181" spans="1:129" s="16" customFormat="1" ht="12" thickBot="1">
      <c r="A181" s="70"/>
      <c r="B181" s="70">
        <v>6411</v>
      </c>
      <c r="C181" s="70" t="s">
        <v>141</v>
      </c>
      <c r="D181" s="77"/>
      <c r="E181" s="233">
        <v>0</v>
      </c>
      <c r="F181" s="232">
        <v>1000</v>
      </c>
      <c r="G181" s="232">
        <v>1000</v>
      </c>
      <c r="H181" s="233">
        <v>0</v>
      </c>
      <c r="I181" s="84">
        <v>0</v>
      </c>
      <c r="J181" s="25"/>
      <c r="K181" s="70"/>
      <c r="L181" s="70"/>
      <c r="M181" s="70"/>
      <c r="N181" s="70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</row>
    <row r="182" spans="1:129" s="89" customFormat="1" ht="12" thickBot="1">
      <c r="A182" s="70"/>
      <c r="B182" s="70">
        <v>6413</v>
      </c>
      <c r="C182" s="70" t="s">
        <v>142</v>
      </c>
      <c r="D182" s="77"/>
      <c r="E182" s="233">
        <v>0</v>
      </c>
      <c r="F182" s="232">
        <v>5000</v>
      </c>
      <c r="G182" s="232">
        <v>5000</v>
      </c>
      <c r="H182" s="233">
        <v>0</v>
      </c>
      <c r="I182" s="84">
        <v>0</v>
      </c>
      <c r="J182" s="25"/>
      <c r="K182" s="70"/>
      <c r="L182" s="70"/>
      <c r="M182" s="70"/>
      <c r="N182" s="70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</row>
    <row r="183" spans="1:129" s="89" customFormat="1" ht="12" thickBot="1">
      <c r="A183" s="70"/>
      <c r="B183" s="70">
        <v>6414</v>
      </c>
      <c r="C183" s="70" t="s">
        <v>143</v>
      </c>
      <c r="D183" s="77"/>
      <c r="E183" s="233">
        <v>0</v>
      </c>
      <c r="F183" s="232">
        <v>4000</v>
      </c>
      <c r="G183" s="232">
        <v>4000</v>
      </c>
      <c r="H183" s="233">
        <v>0</v>
      </c>
      <c r="I183" s="84">
        <v>0</v>
      </c>
      <c r="J183" s="25"/>
      <c r="K183" s="70"/>
      <c r="L183" s="70"/>
      <c r="M183" s="70"/>
      <c r="N183" s="70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</row>
    <row r="184" spans="1:129" s="89" customFormat="1" ht="12" thickBot="1">
      <c r="A184" s="65"/>
      <c r="B184" s="72">
        <v>642</v>
      </c>
      <c r="C184" s="65" t="s">
        <v>144</v>
      </c>
      <c r="D184" s="67"/>
      <c r="E184" s="81">
        <f>SUM(E185:E188)</f>
        <v>704183</v>
      </c>
      <c r="F184" s="81">
        <f>SUM(F185:F188)</f>
        <v>2240000</v>
      </c>
      <c r="G184" s="81">
        <f>SUM(G185:G188)</f>
        <v>2240000</v>
      </c>
      <c r="H184" s="81">
        <f>SUM(H185:H188)</f>
        <v>1324042</v>
      </c>
      <c r="I184" s="219">
        <f>H184*100/E184</f>
        <v>188.02527183984844</v>
      </c>
      <c r="J184" s="219">
        <f>H184*100/F184</f>
        <v>59.10901785714286</v>
      </c>
      <c r="K184" s="70"/>
      <c r="L184" s="70"/>
      <c r="M184" s="70"/>
      <c r="N184" s="70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</row>
    <row r="185" spans="1:129" s="90" customFormat="1" ht="11.25">
      <c r="A185" s="70"/>
      <c r="B185" s="70">
        <v>6421</v>
      </c>
      <c r="C185" s="70" t="s">
        <v>145</v>
      </c>
      <c r="D185" s="77"/>
      <c r="E185" s="233">
        <v>0</v>
      </c>
      <c r="F185" s="232">
        <v>30000</v>
      </c>
      <c r="G185" s="232">
        <v>30000</v>
      </c>
      <c r="H185" s="233">
        <v>338926</v>
      </c>
      <c r="I185" s="84">
        <v>0</v>
      </c>
      <c r="J185" s="25"/>
      <c r="K185" s="70"/>
      <c r="L185" s="70"/>
      <c r="M185" s="70"/>
      <c r="N185" s="70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</row>
    <row r="186" spans="1:129" s="16" customFormat="1" ht="12" thickBot="1">
      <c r="A186" s="70"/>
      <c r="B186" s="70">
        <v>6422</v>
      </c>
      <c r="C186" s="70" t="s">
        <v>146</v>
      </c>
      <c r="D186" s="77"/>
      <c r="E186" s="237">
        <v>24565</v>
      </c>
      <c r="F186" s="232">
        <v>200000</v>
      </c>
      <c r="G186" s="232">
        <v>200000</v>
      </c>
      <c r="H186" s="237">
        <v>42898</v>
      </c>
      <c r="I186" s="70">
        <v>82.8</v>
      </c>
      <c r="J186" s="26">
        <v>12.28</v>
      </c>
      <c r="K186" s="70"/>
      <c r="L186" s="70"/>
      <c r="M186" s="70"/>
      <c r="N186" s="70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</row>
    <row r="187" spans="1:129" s="89" customFormat="1" ht="12" thickBot="1">
      <c r="A187" s="70"/>
      <c r="B187" s="70">
        <v>6423</v>
      </c>
      <c r="C187" s="70" t="s">
        <v>147</v>
      </c>
      <c r="D187" s="77"/>
      <c r="E187" s="237">
        <v>679618</v>
      </c>
      <c r="F187" s="232">
        <v>2000000</v>
      </c>
      <c r="G187" s="232">
        <v>2000000</v>
      </c>
      <c r="H187" s="237">
        <v>942218</v>
      </c>
      <c r="I187" s="84">
        <v>92.5</v>
      </c>
      <c r="J187" s="26">
        <v>33.98</v>
      </c>
      <c r="K187" s="70"/>
      <c r="L187" s="70"/>
      <c r="M187" s="70"/>
      <c r="N187" s="70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</row>
    <row r="188" spans="1:129" s="90" customFormat="1" ht="11.25">
      <c r="A188" s="70"/>
      <c r="B188" s="70">
        <v>6423</v>
      </c>
      <c r="C188" s="70" t="s">
        <v>148</v>
      </c>
      <c r="D188" s="77"/>
      <c r="E188" s="233">
        <v>0</v>
      </c>
      <c r="F188" s="232">
        <v>10000</v>
      </c>
      <c r="G188" s="232">
        <v>10000</v>
      </c>
      <c r="H188" s="233">
        <v>0</v>
      </c>
      <c r="I188" s="84">
        <v>0</v>
      </c>
      <c r="J188" s="25"/>
      <c r="K188" s="70"/>
      <c r="L188" s="70"/>
      <c r="M188" s="70"/>
      <c r="N188" s="70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</row>
    <row r="189" spans="1:129" s="16" customFormat="1" ht="11.25">
      <c r="A189" s="65"/>
      <c r="B189" s="66">
        <v>65</v>
      </c>
      <c r="C189" s="65" t="s">
        <v>149</v>
      </c>
      <c r="D189" s="67"/>
      <c r="E189" s="81">
        <f>E190+E194</f>
        <v>293954</v>
      </c>
      <c r="F189" s="81">
        <f>F190+F194</f>
        <v>1190000</v>
      </c>
      <c r="G189" s="81">
        <f>G190+G194</f>
        <v>1190000</v>
      </c>
      <c r="H189" s="81">
        <f>H190+H194</f>
        <v>493647</v>
      </c>
      <c r="I189" s="81">
        <v>0</v>
      </c>
      <c r="J189" s="219">
        <f>H189*100/F189</f>
        <v>41.48294117647059</v>
      </c>
      <c r="K189" s="70"/>
      <c r="L189" s="70"/>
      <c r="M189" s="70"/>
      <c r="N189" s="70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</row>
    <row r="190" spans="1:129" s="15" customFormat="1" ht="11.25">
      <c r="A190" s="65"/>
      <c r="B190" s="72">
        <v>651</v>
      </c>
      <c r="C190" s="65" t="s">
        <v>150</v>
      </c>
      <c r="D190" s="67"/>
      <c r="E190" s="81">
        <f>SUM(E191:E193)</f>
        <v>0</v>
      </c>
      <c r="F190" s="81">
        <f>SUM(F191:F193)</f>
        <v>10000</v>
      </c>
      <c r="G190" s="81">
        <f>SUM(G191:G193)</f>
        <v>10000</v>
      </c>
      <c r="H190" s="81">
        <f>SUM(H191:H193)</f>
        <v>379</v>
      </c>
      <c r="I190" s="81">
        <v>0</v>
      </c>
      <c r="J190" s="219">
        <f>H190*100/F190</f>
        <v>3.79</v>
      </c>
      <c r="K190" s="70"/>
      <c r="L190" s="70"/>
      <c r="M190" s="70"/>
      <c r="N190" s="70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</row>
    <row r="191" spans="1:129" s="15" customFormat="1" ht="11.25">
      <c r="A191" s="70"/>
      <c r="B191" s="70">
        <v>6512</v>
      </c>
      <c r="C191" s="70" t="s">
        <v>151</v>
      </c>
      <c r="D191" s="77"/>
      <c r="E191" s="233">
        <v>0</v>
      </c>
      <c r="F191" s="232">
        <v>1000</v>
      </c>
      <c r="G191" s="232">
        <v>1000</v>
      </c>
      <c r="H191" s="233">
        <v>32</v>
      </c>
      <c r="I191" s="84">
        <v>0</v>
      </c>
      <c r="J191" s="25"/>
      <c r="K191" s="70"/>
      <c r="L191" s="70"/>
      <c r="M191" s="70"/>
      <c r="N191" s="70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</row>
    <row r="192" spans="1:129" s="15" customFormat="1" ht="11.25">
      <c r="A192" s="70"/>
      <c r="B192" s="70">
        <v>6513</v>
      </c>
      <c r="C192" s="70" t="s">
        <v>152</v>
      </c>
      <c r="D192" s="77"/>
      <c r="E192" s="233">
        <v>0</v>
      </c>
      <c r="F192" s="232">
        <v>6000</v>
      </c>
      <c r="G192" s="232">
        <v>6000</v>
      </c>
      <c r="H192" s="233">
        <v>0</v>
      </c>
      <c r="I192" s="84">
        <v>0</v>
      </c>
      <c r="J192" s="25"/>
      <c r="K192" s="70"/>
      <c r="L192" s="70"/>
      <c r="M192" s="70"/>
      <c r="N192" s="70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</row>
    <row r="193" spans="1:129" s="75" customFormat="1" ht="15.75" thickBot="1">
      <c r="A193" s="70"/>
      <c r="B193" s="70">
        <v>6514</v>
      </c>
      <c r="C193" s="70" t="s">
        <v>153</v>
      </c>
      <c r="D193" s="77"/>
      <c r="E193" s="233">
        <v>0</v>
      </c>
      <c r="F193" s="232">
        <v>3000</v>
      </c>
      <c r="G193" s="232">
        <v>3000</v>
      </c>
      <c r="H193" s="233">
        <v>347</v>
      </c>
      <c r="I193" s="84">
        <v>0</v>
      </c>
      <c r="J193" s="25"/>
      <c r="K193" s="70"/>
      <c r="L193" s="70"/>
      <c r="M193" s="70"/>
      <c r="N193" s="70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</row>
    <row r="194" spans="1:129" s="80" customFormat="1" ht="15.75" thickBot="1">
      <c r="A194" s="65"/>
      <c r="B194" s="72">
        <v>652</v>
      </c>
      <c r="C194" s="65" t="s">
        <v>154</v>
      </c>
      <c r="D194" s="67"/>
      <c r="E194" s="91">
        <f>SUM(E195:E201)</f>
        <v>293954</v>
      </c>
      <c r="F194" s="91">
        <f>SUM(F195:F201)</f>
        <v>1180000</v>
      </c>
      <c r="G194" s="91">
        <f>SUM(G195:G201)</f>
        <v>1180000</v>
      </c>
      <c r="H194" s="91">
        <f>SUM(H195:H201)</f>
        <v>493268</v>
      </c>
      <c r="I194" s="219">
        <f>H194*100/E194</f>
        <v>167.80448641624199</v>
      </c>
      <c r="J194" s="219">
        <f>H194*100/F194</f>
        <v>41.80237288135593</v>
      </c>
      <c r="K194" s="26"/>
      <c r="L194" s="70"/>
      <c r="M194" s="70"/>
      <c r="N194" s="70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</row>
    <row r="195" spans="1:129" s="83" customFormat="1" ht="12.75" thickBot="1">
      <c r="A195" s="70"/>
      <c r="B195" s="70">
        <v>6522</v>
      </c>
      <c r="C195" s="70" t="s">
        <v>155</v>
      </c>
      <c r="D195" s="77"/>
      <c r="E195" s="237">
        <v>8586</v>
      </c>
      <c r="F195" s="232">
        <v>10000</v>
      </c>
      <c r="G195" s="232">
        <v>10000</v>
      </c>
      <c r="H195" s="237">
        <v>18684</v>
      </c>
      <c r="I195" s="70">
        <v>96.7</v>
      </c>
      <c r="J195" s="26">
        <v>85.86</v>
      </c>
      <c r="K195" s="70"/>
      <c r="L195" s="70"/>
      <c r="M195" s="70"/>
      <c r="N195" s="7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</row>
    <row r="196" spans="1:129" s="114" customFormat="1" ht="12" thickBot="1">
      <c r="A196" s="70"/>
      <c r="B196" s="70">
        <v>6524</v>
      </c>
      <c r="C196" s="70" t="s">
        <v>156</v>
      </c>
      <c r="D196" s="77"/>
      <c r="E196" s="237">
        <v>16104</v>
      </c>
      <c r="F196" s="232">
        <v>30000</v>
      </c>
      <c r="G196" s="232">
        <v>30000</v>
      </c>
      <c r="H196" s="237">
        <v>58689</v>
      </c>
      <c r="I196" s="70">
        <v>334.4</v>
      </c>
      <c r="J196" s="26">
        <v>53.68</v>
      </c>
      <c r="K196" s="70"/>
      <c r="L196" s="70"/>
      <c r="M196" s="70"/>
      <c r="N196" s="70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</row>
    <row r="197" spans="1:129" s="16" customFormat="1" ht="11.25">
      <c r="A197" s="70"/>
      <c r="B197" s="70">
        <v>6526</v>
      </c>
      <c r="C197" s="70" t="s">
        <v>157</v>
      </c>
      <c r="D197" s="77"/>
      <c r="E197" s="237">
        <v>191963</v>
      </c>
      <c r="F197" s="232">
        <v>500000</v>
      </c>
      <c r="G197" s="232">
        <v>500000</v>
      </c>
      <c r="H197" s="237">
        <v>113874</v>
      </c>
      <c r="I197" s="70">
        <v>142.5</v>
      </c>
      <c r="J197" s="26">
        <v>38.39</v>
      </c>
      <c r="K197" s="70"/>
      <c r="L197" s="70"/>
      <c r="M197" s="70"/>
      <c r="N197" s="70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</row>
    <row r="198" spans="1:129" s="16" customFormat="1" ht="11.25">
      <c r="A198" s="70"/>
      <c r="B198" s="70">
        <v>6526</v>
      </c>
      <c r="C198" s="70" t="s">
        <v>158</v>
      </c>
      <c r="D198" s="77"/>
      <c r="E198" s="237">
        <v>0</v>
      </c>
      <c r="F198" s="232">
        <v>300000</v>
      </c>
      <c r="G198" s="232">
        <v>300000</v>
      </c>
      <c r="H198" s="233"/>
      <c r="I198" s="84">
        <v>0</v>
      </c>
      <c r="J198" s="26"/>
      <c r="K198" s="70"/>
      <c r="L198" s="70"/>
      <c r="M198" s="70"/>
      <c r="N198" s="70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</row>
    <row r="199" spans="1:129" s="16" customFormat="1" ht="11.25">
      <c r="A199" s="70"/>
      <c r="B199" s="70">
        <v>6531</v>
      </c>
      <c r="C199" s="70" t="s">
        <v>159</v>
      </c>
      <c r="D199" s="77"/>
      <c r="E199" s="237">
        <v>9892</v>
      </c>
      <c r="F199" s="232">
        <v>40000</v>
      </c>
      <c r="G199" s="232">
        <v>40000</v>
      </c>
      <c r="H199" s="237">
        <v>1752</v>
      </c>
      <c r="I199" s="70">
        <v>46.6</v>
      </c>
      <c r="J199" s="26">
        <v>24.73</v>
      </c>
      <c r="K199" s="70"/>
      <c r="L199" s="70"/>
      <c r="M199" s="70"/>
      <c r="N199" s="70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</row>
    <row r="200" spans="1:129" s="16" customFormat="1" ht="11.25">
      <c r="A200" s="70"/>
      <c r="B200" s="70">
        <v>6532</v>
      </c>
      <c r="C200" s="70" t="s">
        <v>160</v>
      </c>
      <c r="D200" s="77"/>
      <c r="E200" s="237">
        <v>67409</v>
      </c>
      <c r="F200" s="232">
        <v>300000</v>
      </c>
      <c r="G200" s="232">
        <v>300000</v>
      </c>
      <c r="H200" s="237">
        <v>300269</v>
      </c>
      <c r="I200" s="70">
        <v>146.3</v>
      </c>
      <c r="J200" s="26">
        <v>22.46</v>
      </c>
      <c r="K200" s="70"/>
      <c r="L200" s="70"/>
      <c r="M200" s="70"/>
      <c r="N200" s="70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</row>
    <row r="201" spans="1:129" s="16" customFormat="1" ht="12" thickBot="1">
      <c r="A201" s="70"/>
      <c r="B201" s="70"/>
      <c r="C201" s="70"/>
      <c r="D201" s="77"/>
      <c r="E201" s="237"/>
      <c r="F201" s="232">
        <v>0</v>
      </c>
      <c r="G201" s="232">
        <v>0</v>
      </c>
      <c r="H201" s="233">
        <v>0</v>
      </c>
      <c r="I201" s="84">
        <v>0</v>
      </c>
      <c r="J201" s="26"/>
      <c r="K201" s="70"/>
      <c r="L201" s="70"/>
      <c r="M201" s="70"/>
      <c r="N201" s="70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</row>
    <row r="202" spans="1:129" s="114" customFormat="1" ht="12" thickBot="1">
      <c r="A202" s="65"/>
      <c r="B202" s="66">
        <v>66</v>
      </c>
      <c r="C202" s="65" t="s">
        <v>161</v>
      </c>
      <c r="D202" s="67"/>
      <c r="E202" s="81">
        <f>E203+E205</f>
        <v>0</v>
      </c>
      <c r="F202" s="81">
        <f>F203+F205</f>
        <v>120000</v>
      </c>
      <c r="G202" s="81">
        <f>G203+G205</f>
        <v>120000</v>
      </c>
      <c r="H202" s="81">
        <f>H203+H205</f>
        <v>913336</v>
      </c>
      <c r="I202" s="81">
        <v>0</v>
      </c>
      <c r="J202" s="81"/>
      <c r="K202" s="26"/>
      <c r="L202" s="70"/>
      <c r="M202" s="70"/>
      <c r="N202" s="70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</row>
    <row r="203" spans="1:129" s="16" customFormat="1" ht="11.25">
      <c r="A203" s="65"/>
      <c r="B203" s="72">
        <v>661</v>
      </c>
      <c r="C203" s="65" t="s">
        <v>162</v>
      </c>
      <c r="D203" s="67"/>
      <c r="E203" s="81">
        <f>E204</f>
        <v>0</v>
      </c>
      <c r="F203" s="81">
        <f>F204</f>
        <v>100000</v>
      </c>
      <c r="G203" s="81">
        <f>G204</f>
        <v>100000</v>
      </c>
      <c r="H203" s="81">
        <f>H204</f>
        <v>0</v>
      </c>
      <c r="I203" s="81">
        <v>0</v>
      </c>
      <c r="J203" s="81"/>
      <c r="K203" s="26"/>
      <c r="L203" s="70"/>
      <c r="M203" s="70"/>
      <c r="N203" s="70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</row>
    <row r="204" spans="1:129" s="16" customFormat="1" ht="11.25">
      <c r="A204" s="70"/>
      <c r="B204" s="70">
        <v>6614</v>
      </c>
      <c r="C204" s="70" t="s">
        <v>163</v>
      </c>
      <c r="D204" s="77"/>
      <c r="E204" s="233">
        <v>0</v>
      </c>
      <c r="F204" s="232">
        <v>100000</v>
      </c>
      <c r="G204" s="232">
        <v>100000</v>
      </c>
      <c r="H204" s="233">
        <v>0</v>
      </c>
      <c r="I204" s="84">
        <v>0</v>
      </c>
      <c r="J204" s="25"/>
      <c r="K204" s="70"/>
      <c r="L204" s="70"/>
      <c r="M204" s="70"/>
      <c r="N204" s="70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</row>
    <row r="205" spans="1:129" s="39" customFormat="1" ht="12" thickBot="1">
      <c r="A205" s="65"/>
      <c r="B205" s="72">
        <v>663</v>
      </c>
      <c r="C205" s="65" t="s">
        <v>164</v>
      </c>
      <c r="D205" s="67"/>
      <c r="E205" s="81">
        <f>E206</f>
        <v>0</v>
      </c>
      <c r="F205" s="81">
        <f>F206</f>
        <v>20000</v>
      </c>
      <c r="G205" s="81">
        <f>G206</f>
        <v>20000</v>
      </c>
      <c r="H205" s="81">
        <f>H206</f>
        <v>913336</v>
      </c>
      <c r="I205" s="81">
        <v>0</v>
      </c>
      <c r="J205" s="81"/>
      <c r="K205" s="26"/>
      <c r="L205" s="26"/>
      <c r="M205" s="26"/>
      <c r="N205" s="26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</row>
    <row r="206" spans="1:129" s="114" customFormat="1" ht="12" thickBot="1">
      <c r="A206" s="70"/>
      <c r="B206" s="70">
        <v>6631</v>
      </c>
      <c r="C206" s="70" t="s">
        <v>91</v>
      </c>
      <c r="D206" s="77"/>
      <c r="E206" s="233">
        <v>0</v>
      </c>
      <c r="F206" s="232">
        <v>20000</v>
      </c>
      <c r="G206" s="232">
        <v>20000</v>
      </c>
      <c r="H206" s="233">
        <v>913336</v>
      </c>
      <c r="I206" s="84">
        <v>0</v>
      </c>
      <c r="J206" s="25"/>
      <c r="K206" s="70"/>
      <c r="L206" s="70"/>
      <c r="M206" s="70"/>
      <c r="N206" s="70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</row>
    <row r="207" spans="1:129" s="16" customFormat="1" ht="11.25">
      <c r="A207" s="61">
        <v>7</v>
      </c>
      <c r="B207" s="61"/>
      <c r="C207" s="61" t="s">
        <v>165</v>
      </c>
      <c r="D207" s="62"/>
      <c r="E207" s="113">
        <f>E209+E212+E214</f>
        <v>0</v>
      </c>
      <c r="F207" s="113">
        <f>F209+F212+F214</f>
        <v>100000</v>
      </c>
      <c r="G207" s="113">
        <f>G209+G212+G214</f>
        <v>100000</v>
      </c>
      <c r="H207" s="113">
        <f>H209+H212+H214</f>
        <v>2492</v>
      </c>
      <c r="I207" s="222"/>
      <c r="J207" s="222">
        <f>H207*100/F207</f>
        <v>2.492</v>
      </c>
      <c r="K207" s="70"/>
      <c r="L207" s="70"/>
      <c r="M207" s="70"/>
      <c r="N207" s="70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</row>
    <row r="208" spans="1:129" s="16" customFormat="1" ht="11.25">
      <c r="A208" s="65"/>
      <c r="B208" s="66">
        <v>71</v>
      </c>
      <c r="C208" s="65" t="s">
        <v>166</v>
      </c>
      <c r="D208" s="67"/>
      <c r="E208" s="81">
        <f aca="true" t="shared" si="2" ref="E208:H209">E209</f>
        <v>0</v>
      </c>
      <c r="F208" s="81">
        <f t="shared" si="2"/>
        <v>50000</v>
      </c>
      <c r="G208" s="81">
        <f t="shared" si="2"/>
        <v>50000</v>
      </c>
      <c r="H208" s="81">
        <f t="shared" si="2"/>
        <v>0</v>
      </c>
      <c r="I208" s="81">
        <v>0</v>
      </c>
      <c r="J208" s="81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</row>
    <row r="209" spans="1:129" s="16" customFormat="1" ht="12" thickBot="1">
      <c r="A209" s="65"/>
      <c r="B209" s="72">
        <v>711</v>
      </c>
      <c r="C209" s="65" t="s">
        <v>167</v>
      </c>
      <c r="D209" s="67"/>
      <c r="E209" s="81">
        <f t="shared" si="2"/>
        <v>0</v>
      </c>
      <c r="F209" s="81">
        <f t="shared" si="2"/>
        <v>50000</v>
      </c>
      <c r="G209" s="81">
        <f t="shared" si="2"/>
        <v>50000</v>
      </c>
      <c r="H209" s="81">
        <f t="shared" si="2"/>
        <v>0</v>
      </c>
      <c r="I209" s="81">
        <v>0</v>
      </c>
      <c r="J209" s="81"/>
      <c r="K209" s="70"/>
      <c r="L209" s="70"/>
      <c r="M209" s="70"/>
      <c r="N209" s="70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</row>
    <row r="210" spans="1:129" s="83" customFormat="1" ht="12.75" thickBot="1">
      <c r="A210" s="70"/>
      <c r="B210" s="70">
        <v>7111</v>
      </c>
      <c r="C210" s="70" t="s">
        <v>101</v>
      </c>
      <c r="D210" s="77"/>
      <c r="E210" s="233">
        <v>0</v>
      </c>
      <c r="F210" s="232">
        <v>50000</v>
      </c>
      <c r="G210" s="232">
        <v>50000</v>
      </c>
      <c r="H210" s="232"/>
      <c r="I210" s="84">
        <v>0</v>
      </c>
      <c r="J210" s="25"/>
      <c r="K210" s="70"/>
      <c r="L210" s="70"/>
      <c r="M210" s="70"/>
      <c r="N210" s="7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</row>
    <row r="211" spans="1:129" s="114" customFormat="1" ht="12" thickBot="1">
      <c r="A211" s="65"/>
      <c r="B211" s="66">
        <v>72</v>
      </c>
      <c r="C211" s="65" t="s">
        <v>168</v>
      </c>
      <c r="D211" s="67"/>
      <c r="E211" s="91">
        <f aca="true" t="shared" si="3" ref="E211:H212">E212</f>
        <v>0</v>
      </c>
      <c r="F211" s="91">
        <f t="shared" si="3"/>
        <v>20000</v>
      </c>
      <c r="G211" s="91">
        <f t="shared" si="3"/>
        <v>20000</v>
      </c>
      <c r="H211" s="91">
        <f t="shared" si="3"/>
        <v>2492</v>
      </c>
      <c r="I211" s="81">
        <v>0</v>
      </c>
      <c r="J211" s="65"/>
      <c r="K211" s="26"/>
      <c r="L211" s="70"/>
      <c r="M211" s="70"/>
      <c r="N211" s="70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</row>
    <row r="212" spans="1:129" s="16" customFormat="1" ht="11.25">
      <c r="A212" s="65"/>
      <c r="B212" s="72">
        <v>721</v>
      </c>
      <c r="C212" s="65" t="s">
        <v>169</v>
      </c>
      <c r="D212" s="67"/>
      <c r="E212" s="91">
        <f t="shared" si="3"/>
        <v>0</v>
      </c>
      <c r="F212" s="91">
        <f t="shared" si="3"/>
        <v>20000</v>
      </c>
      <c r="G212" s="91">
        <f t="shared" si="3"/>
        <v>20000</v>
      </c>
      <c r="H212" s="91">
        <f t="shared" si="3"/>
        <v>2492</v>
      </c>
      <c r="I212" s="81">
        <v>0</v>
      </c>
      <c r="J212" s="65"/>
      <c r="K212" s="26"/>
      <c r="L212" s="70"/>
      <c r="M212" s="70"/>
      <c r="N212" s="70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</row>
    <row r="213" spans="1:129" s="16" customFormat="1" ht="11.25">
      <c r="A213" s="70"/>
      <c r="B213" s="70">
        <v>7211</v>
      </c>
      <c r="C213" s="70" t="s">
        <v>170</v>
      </c>
      <c r="D213" s="77"/>
      <c r="E213" s="237"/>
      <c r="F213" s="232">
        <v>20000</v>
      </c>
      <c r="G213" s="232">
        <v>20000</v>
      </c>
      <c r="H213" s="237">
        <v>2492</v>
      </c>
      <c r="I213" s="70">
        <v>291</v>
      </c>
      <c r="J213" s="26">
        <v>15.32</v>
      </c>
      <c r="K213" s="70"/>
      <c r="L213" s="70"/>
      <c r="M213" s="70"/>
      <c r="N213" s="70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</row>
    <row r="214" spans="1:129" s="16" customFormat="1" ht="12" thickBot="1">
      <c r="A214" s="65"/>
      <c r="B214" s="72">
        <v>722</v>
      </c>
      <c r="C214" s="65" t="s">
        <v>171</v>
      </c>
      <c r="D214" s="67"/>
      <c r="E214" s="81">
        <f>E215</f>
        <v>0</v>
      </c>
      <c r="F214" s="81">
        <f>F215</f>
        <v>30000</v>
      </c>
      <c r="G214" s="81">
        <f>G215</f>
        <v>30000</v>
      </c>
      <c r="H214" s="81">
        <f>H215</f>
        <v>0</v>
      </c>
      <c r="I214" s="81">
        <v>0</v>
      </c>
      <c r="J214" s="81"/>
      <c r="K214" s="26"/>
      <c r="L214" s="70"/>
      <c r="M214" s="70"/>
      <c r="N214" s="70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</row>
    <row r="215" spans="1:129" s="114" customFormat="1" ht="12" thickBot="1">
      <c r="A215" s="70"/>
      <c r="B215" s="70">
        <v>7221</v>
      </c>
      <c r="C215" s="70" t="s">
        <v>109</v>
      </c>
      <c r="D215" s="77"/>
      <c r="E215" s="233">
        <v>0</v>
      </c>
      <c r="F215" s="232">
        <v>30000</v>
      </c>
      <c r="G215" s="232">
        <v>30000</v>
      </c>
      <c r="H215" s="233">
        <v>0</v>
      </c>
      <c r="I215" s="84">
        <v>0</v>
      </c>
      <c r="J215" s="25"/>
      <c r="K215" s="70"/>
      <c r="L215" s="70"/>
      <c r="M215" s="70"/>
      <c r="N215" s="70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</row>
    <row r="216" spans="1:129" s="16" customFormat="1" ht="12" thickBot="1">
      <c r="A216" s="61">
        <v>8</v>
      </c>
      <c r="B216" s="61"/>
      <c r="C216" s="61" t="s">
        <v>172</v>
      </c>
      <c r="D216" s="62"/>
      <c r="E216" s="108">
        <f>E217+E220</f>
        <v>0</v>
      </c>
      <c r="F216" s="64">
        <f>F217+F220</f>
        <v>21000</v>
      </c>
      <c r="G216" s="64">
        <f>G217+G220</f>
        <v>21000</v>
      </c>
      <c r="H216" s="64">
        <v>1272537</v>
      </c>
      <c r="I216" s="108">
        <v>0</v>
      </c>
      <c r="J216" s="108"/>
      <c r="K216" s="26"/>
      <c r="L216" s="70"/>
      <c r="M216" s="70"/>
      <c r="N216" s="70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</row>
    <row r="217" spans="1:129" s="83" customFormat="1" ht="12.75" thickBot="1">
      <c r="A217" s="65"/>
      <c r="B217" s="66">
        <v>81</v>
      </c>
      <c r="C217" s="65" t="s">
        <v>173</v>
      </c>
      <c r="D217" s="67"/>
      <c r="E217" s="81">
        <f aca="true" t="shared" si="4" ref="E217:H218">E218</f>
        <v>0</v>
      </c>
      <c r="F217" s="69">
        <f t="shared" si="4"/>
        <v>20000</v>
      </c>
      <c r="G217" s="69">
        <f t="shared" si="4"/>
        <v>20000</v>
      </c>
      <c r="H217" s="69">
        <f t="shared" si="4"/>
        <v>0</v>
      </c>
      <c r="I217" s="81">
        <v>0</v>
      </c>
      <c r="J217" s="81"/>
      <c r="K217" s="26"/>
      <c r="L217" s="70"/>
      <c r="M217" s="70"/>
      <c r="N217" s="7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</row>
    <row r="218" spans="1:129" s="114" customFormat="1" ht="12" thickBot="1">
      <c r="A218" s="65"/>
      <c r="B218" s="72">
        <v>812</v>
      </c>
      <c r="C218" s="65" t="s">
        <v>174</v>
      </c>
      <c r="D218" s="67"/>
      <c r="E218" s="81">
        <f t="shared" si="4"/>
        <v>0</v>
      </c>
      <c r="F218" s="69">
        <f t="shared" si="4"/>
        <v>20000</v>
      </c>
      <c r="G218" s="69">
        <f t="shared" si="4"/>
        <v>20000</v>
      </c>
      <c r="H218" s="69">
        <f t="shared" si="4"/>
        <v>0</v>
      </c>
      <c r="I218" s="81">
        <v>0</v>
      </c>
      <c r="J218" s="81"/>
      <c r="K218" s="26"/>
      <c r="L218" s="70"/>
      <c r="M218" s="70"/>
      <c r="N218" s="70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</row>
    <row r="219" spans="1:129" s="16" customFormat="1" ht="11.25">
      <c r="A219" s="70"/>
      <c r="B219" s="70">
        <v>8121</v>
      </c>
      <c r="C219" s="70" t="s">
        <v>175</v>
      </c>
      <c r="D219" s="77"/>
      <c r="E219" s="233">
        <v>0</v>
      </c>
      <c r="F219" s="232">
        <v>20000</v>
      </c>
      <c r="G219" s="232">
        <v>20000</v>
      </c>
      <c r="H219" s="232"/>
      <c r="I219" s="84">
        <v>0</v>
      </c>
      <c r="J219" s="25"/>
      <c r="K219" s="70"/>
      <c r="L219" s="70"/>
      <c r="M219" s="70"/>
      <c r="N219" s="70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</row>
    <row r="220" spans="1:129" s="16" customFormat="1" ht="11.25">
      <c r="A220" s="65"/>
      <c r="B220" s="66">
        <v>84</v>
      </c>
      <c r="C220" s="65" t="s">
        <v>176</v>
      </c>
      <c r="D220" s="67"/>
      <c r="E220" s="81">
        <f aca="true" t="shared" si="5" ref="E220:H221">E221</f>
        <v>0</v>
      </c>
      <c r="F220" s="69">
        <f t="shared" si="5"/>
        <v>1000</v>
      </c>
      <c r="G220" s="69">
        <f t="shared" si="5"/>
        <v>1000</v>
      </c>
      <c r="H220" s="69">
        <f t="shared" si="5"/>
        <v>1265097</v>
      </c>
      <c r="I220" s="81">
        <v>0</v>
      </c>
      <c r="J220" s="81"/>
      <c r="K220" s="26"/>
      <c r="L220" s="70"/>
      <c r="M220" s="70"/>
      <c r="N220" s="70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</row>
    <row r="221" spans="1:129" s="16" customFormat="1" ht="11.25">
      <c r="A221" s="65"/>
      <c r="B221" s="72">
        <v>844</v>
      </c>
      <c r="C221" s="65" t="s">
        <v>177</v>
      </c>
      <c r="D221" s="67"/>
      <c r="E221" s="81">
        <f t="shared" si="5"/>
        <v>0</v>
      </c>
      <c r="F221" s="69">
        <f t="shared" si="5"/>
        <v>1000</v>
      </c>
      <c r="G221" s="69">
        <f t="shared" si="5"/>
        <v>1000</v>
      </c>
      <c r="H221" s="69">
        <f t="shared" si="5"/>
        <v>1265097</v>
      </c>
      <c r="I221" s="81">
        <v>0</v>
      </c>
      <c r="J221" s="81"/>
      <c r="K221" s="26"/>
      <c r="L221" s="70"/>
      <c r="M221" s="70"/>
      <c r="N221" s="70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</row>
    <row r="222" spans="1:129" s="16" customFormat="1" ht="11.25">
      <c r="A222" s="70"/>
      <c r="B222" s="70">
        <v>8441</v>
      </c>
      <c r="C222" s="70" t="s">
        <v>178</v>
      </c>
      <c r="D222" s="77"/>
      <c r="E222" s="84">
        <v>0</v>
      </c>
      <c r="F222" s="79">
        <v>1000</v>
      </c>
      <c r="G222" s="79">
        <v>1000</v>
      </c>
      <c r="H222" s="84">
        <v>1265097</v>
      </c>
      <c r="I222" s="84">
        <v>0</v>
      </c>
      <c r="J222" s="25"/>
      <c r="K222" s="70"/>
      <c r="L222" s="70"/>
      <c r="M222" s="70"/>
      <c r="N222" s="70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</row>
    <row r="223" spans="1:129" s="16" customFormat="1" ht="11.25">
      <c r="A223" s="70"/>
      <c r="B223" s="70"/>
      <c r="C223" s="70"/>
      <c r="D223" s="77"/>
      <c r="E223" s="84"/>
      <c r="F223" s="79"/>
      <c r="G223" s="79"/>
      <c r="H223" s="84"/>
      <c r="I223" s="84"/>
      <c r="J223" s="25"/>
      <c r="K223" s="70"/>
      <c r="L223" s="70"/>
      <c r="M223" s="70"/>
      <c r="N223" s="70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</row>
    <row r="224" spans="1:129" s="16" customFormat="1" ht="11.25">
      <c r="A224" s="70"/>
      <c r="B224" s="70"/>
      <c r="C224" s="70"/>
      <c r="D224" s="77"/>
      <c r="E224" s="84"/>
      <c r="F224" s="79"/>
      <c r="G224" s="79"/>
      <c r="H224" s="84"/>
      <c r="I224" s="84"/>
      <c r="J224" s="25"/>
      <c r="K224" s="70"/>
      <c r="L224" s="70"/>
      <c r="M224" s="70"/>
      <c r="N224" s="70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</row>
    <row r="225" spans="1:129" s="16" customFormat="1" ht="12.75">
      <c r="A225" s="116"/>
      <c r="B225" s="116" t="s">
        <v>179</v>
      </c>
      <c r="C225" s="117"/>
      <c r="D225" s="117"/>
      <c r="E225" s="118"/>
      <c r="F225" s="79"/>
      <c r="G225" s="79"/>
      <c r="H225" s="84"/>
      <c r="I225" s="84"/>
      <c r="J225" s="25"/>
      <c r="K225" s="70"/>
      <c r="L225" s="70"/>
      <c r="M225" s="70"/>
      <c r="N225" s="70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</row>
    <row r="226" spans="1:129" s="16" customFormat="1" ht="11.25">
      <c r="A226" s="70"/>
      <c r="B226" s="70"/>
      <c r="C226" s="70"/>
      <c r="D226" s="77"/>
      <c r="E226" s="84"/>
      <c r="F226" s="79"/>
      <c r="G226" s="79"/>
      <c r="H226" s="84"/>
      <c r="I226" s="84"/>
      <c r="J226" s="25"/>
      <c r="K226" s="70"/>
      <c r="L226" s="70"/>
      <c r="M226" s="70"/>
      <c r="N226" s="70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</row>
    <row r="227" spans="1:129" s="16" customFormat="1" ht="11.25">
      <c r="A227" s="70"/>
      <c r="B227" s="70"/>
      <c r="C227" s="70"/>
      <c r="D227" s="77"/>
      <c r="E227" s="84"/>
      <c r="F227" s="79"/>
      <c r="G227" s="79"/>
      <c r="H227" s="84"/>
      <c r="I227" s="84"/>
      <c r="J227" s="25"/>
      <c r="K227" s="70"/>
      <c r="L227" s="70"/>
      <c r="M227" s="70"/>
      <c r="N227" s="70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</row>
    <row r="228" spans="1:129" s="16" customFormat="1" ht="11.25">
      <c r="A228" s="27" t="s">
        <v>20</v>
      </c>
      <c r="B228" s="27"/>
      <c r="C228" s="27"/>
      <c r="D228" s="27"/>
      <c r="E228" s="18"/>
      <c r="F228" s="18"/>
      <c r="G228" s="18"/>
      <c r="H228" s="18"/>
      <c r="I228" s="27"/>
      <c r="J228" s="27"/>
      <c r="K228" s="70"/>
      <c r="L228" s="70"/>
      <c r="M228" s="70"/>
      <c r="N228" s="70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</row>
    <row r="229" spans="1:129" s="16" customFormat="1" ht="11.25">
      <c r="A229" s="27" t="s">
        <v>21</v>
      </c>
      <c r="B229" s="52"/>
      <c r="C229" s="52"/>
      <c r="D229" s="52"/>
      <c r="E229" s="18" t="s">
        <v>4</v>
      </c>
      <c r="F229" s="18" t="s">
        <v>5</v>
      </c>
      <c r="G229" s="18" t="s">
        <v>411</v>
      </c>
      <c r="H229" s="18" t="s">
        <v>4</v>
      </c>
      <c r="I229" s="18" t="s">
        <v>25</v>
      </c>
      <c r="J229" s="18" t="s">
        <v>25</v>
      </c>
      <c r="K229" s="70"/>
      <c r="L229" s="70"/>
      <c r="M229" s="70"/>
      <c r="N229" s="70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</row>
    <row r="230" spans="1:129" s="16" customFormat="1" ht="11.25">
      <c r="A230" s="27" t="s">
        <v>26</v>
      </c>
      <c r="B230" s="52"/>
      <c r="C230" s="18" t="s">
        <v>27</v>
      </c>
      <c r="D230" s="52"/>
      <c r="E230" s="18">
        <v>2018</v>
      </c>
      <c r="F230" s="18">
        <v>2019</v>
      </c>
      <c r="G230" s="18">
        <v>2019</v>
      </c>
      <c r="H230" s="18">
        <v>2019</v>
      </c>
      <c r="I230" s="18" t="s">
        <v>29</v>
      </c>
      <c r="J230" s="18" t="s">
        <v>30</v>
      </c>
      <c r="K230" s="70"/>
      <c r="L230" s="70"/>
      <c r="M230" s="70"/>
      <c r="N230" s="70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</row>
    <row r="231" spans="1:129" s="16" customFormat="1" ht="11.25">
      <c r="A231" s="27" t="s">
        <v>31</v>
      </c>
      <c r="B231" s="27"/>
      <c r="C231" s="27"/>
      <c r="D231" s="27"/>
      <c r="E231" s="18">
        <v>1</v>
      </c>
      <c r="F231" s="18">
        <v>2</v>
      </c>
      <c r="G231" s="18">
        <v>3</v>
      </c>
      <c r="H231" s="23">
        <v>4</v>
      </c>
      <c r="I231" s="18"/>
      <c r="J231" s="18"/>
      <c r="K231" s="70"/>
      <c r="L231" s="70"/>
      <c r="M231" s="70"/>
      <c r="N231" s="70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</row>
    <row r="232" spans="1:129" s="16" customFormat="1" ht="11.25">
      <c r="A232" s="53"/>
      <c r="B232" s="53"/>
      <c r="C232" s="54">
        <v>1</v>
      </c>
      <c r="D232" s="53"/>
      <c r="E232" s="54"/>
      <c r="F232" s="54"/>
      <c r="G232" s="54"/>
      <c r="H232" s="55"/>
      <c r="I232" s="56"/>
      <c r="J232" s="22"/>
      <c r="K232" s="70"/>
      <c r="L232" s="70"/>
      <c r="M232" s="70"/>
      <c r="N232" s="70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</row>
    <row r="233" spans="1:129" s="16" customFormat="1" ht="11.25">
      <c r="A233" s="57"/>
      <c r="B233" s="57" t="s">
        <v>121</v>
      </c>
      <c r="C233" s="57"/>
      <c r="D233" s="58"/>
      <c r="E233" s="112">
        <f>E234+E245</f>
        <v>4118846</v>
      </c>
      <c r="F233" s="112">
        <f>F234+F245</f>
        <v>36372500</v>
      </c>
      <c r="G233" s="112">
        <f>G234+G245</f>
        <v>16114500</v>
      </c>
      <c r="H233" s="112">
        <f>H234+H245</f>
        <v>11787111</v>
      </c>
      <c r="I233" s="222">
        <f>H233*100/E233</f>
        <v>286.1750839919725</v>
      </c>
      <c r="J233" s="222">
        <f>H233*100/F233</f>
        <v>32.40665612756891</v>
      </c>
      <c r="K233" s="70"/>
      <c r="L233" s="70"/>
      <c r="M233" s="70"/>
      <c r="N233" s="70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</row>
    <row r="234" spans="1:129" s="16" customFormat="1" ht="11.25">
      <c r="A234" s="61">
        <v>6</v>
      </c>
      <c r="B234" s="61"/>
      <c r="C234" s="61" t="s">
        <v>9</v>
      </c>
      <c r="D234" s="62"/>
      <c r="E234" s="113">
        <f>E237+E239+E241+E243+E244</f>
        <v>4118846</v>
      </c>
      <c r="F234" s="113">
        <f>F237+F239+F241+F243+F244</f>
        <v>36302500</v>
      </c>
      <c r="G234" s="113">
        <f>G237+G239+G241+G243+G244</f>
        <v>16044500</v>
      </c>
      <c r="H234" s="113">
        <f>H237+H239+H241+H243+H244</f>
        <v>11784619</v>
      </c>
      <c r="I234" s="222">
        <f>H234*100/E234</f>
        <v>286.11458160853795</v>
      </c>
      <c r="J234" s="222">
        <f>H234*100/F234</f>
        <v>32.46227945733765</v>
      </c>
      <c r="K234" s="70"/>
      <c r="L234" s="70"/>
      <c r="M234" s="70"/>
      <c r="N234" s="70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</row>
    <row r="235" spans="1:129" s="16" customFormat="1" ht="11.25">
      <c r="A235" s="70"/>
      <c r="B235" s="70"/>
      <c r="C235" s="70"/>
      <c r="D235" s="77"/>
      <c r="E235" s="84"/>
      <c r="F235" s="79"/>
      <c r="G235" s="79"/>
      <c r="H235" s="84"/>
      <c r="I235" s="84"/>
      <c r="J235" s="25"/>
      <c r="K235" s="70"/>
      <c r="L235" s="70"/>
      <c r="M235" s="70"/>
      <c r="N235" s="70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</row>
    <row r="236" spans="1:129" s="16" customFormat="1" ht="13.5" customHeight="1">
      <c r="A236" s="247" t="s">
        <v>180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70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</row>
    <row r="237" spans="1:129" s="16" customFormat="1" ht="11.25">
      <c r="A237" s="70"/>
      <c r="B237" s="66">
        <v>61</v>
      </c>
      <c r="C237" s="65" t="s">
        <v>122</v>
      </c>
      <c r="D237" s="67"/>
      <c r="E237" s="91">
        <f>E162</f>
        <v>3120709</v>
      </c>
      <c r="F237" s="91">
        <f>F162</f>
        <v>3029000</v>
      </c>
      <c r="G237" s="91">
        <f>G162</f>
        <v>3029000</v>
      </c>
      <c r="H237" s="91">
        <f>H162</f>
        <v>6878574</v>
      </c>
      <c r="I237" s="219">
        <f>H237*100/E237</f>
        <v>220.4170270281529</v>
      </c>
      <c r="J237" s="219">
        <f>H237*100/F237</f>
        <v>227.09059095411027</v>
      </c>
      <c r="K237" s="70"/>
      <c r="L237" s="70"/>
      <c r="M237" s="70"/>
      <c r="N237" s="70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</row>
    <row r="238" spans="1:129" s="16" customFormat="1" ht="11.25">
      <c r="A238" s="248" t="s">
        <v>181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70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</row>
    <row r="239" spans="1:129" s="16" customFormat="1" ht="11.25">
      <c r="A239" s="70"/>
      <c r="B239" s="66">
        <v>63</v>
      </c>
      <c r="C239" s="65" t="s">
        <v>133</v>
      </c>
      <c r="D239" s="67"/>
      <c r="E239" s="91">
        <f>E173</f>
        <v>0</v>
      </c>
      <c r="F239" s="69">
        <f>F173</f>
        <v>29713500</v>
      </c>
      <c r="G239" s="69">
        <f>G173</f>
        <v>9455500</v>
      </c>
      <c r="H239" s="81">
        <f>H173</f>
        <v>2175020</v>
      </c>
      <c r="I239" s="81">
        <v>0</v>
      </c>
      <c r="J239" s="65"/>
      <c r="K239" s="70"/>
      <c r="L239" s="70"/>
      <c r="M239" s="70"/>
      <c r="N239" s="70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</row>
    <row r="240" spans="1:129" s="16" customFormat="1" ht="11.25">
      <c r="A240" s="248" t="s">
        <v>182</v>
      </c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70"/>
      <c r="M240" s="70"/>
      <c r="N240" s="70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</row>
    <row r="241" spans="1:129" s="16" customFormat="1" ht="11.25">
      <c r="A241" s="70"/>
      <c r="B241" s="66">
        <v>64</v>
      </c>
      <c r="C241" s="65" t="s">
        <v>139</v>
      </c>
      <c r="D241" s="67"/>
      <c r="E241" s="91">
        <f>E179</f>
        <v>704183</v>
      </c>
      <c r="F241" s="69">
        <f>F179</f>
        <v>2250000</v>
      </c>
      <c r="G241" s="69">
        <f>G179</f>
        <v>2250000</v>
      </c>
      <c r="H241" s="81">
        <f>H179</f>
        <v>1324042</v>
      </c>
      <c r="I241" s="81">
        <v>0</v>
      </c>
      <c r="J241" s="65"/>
      <c r="K241" s="70"/>
      <c r="L241" s="70"/>
      <c r="M241" s="70"/>
      <c r="N241" s="70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</row>
    <row r="242" spans="1:129" s="16" customFormat="1" ht="11.25">
      <c r="A242" s="248" t="s">
        <v>182</v>
      </c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70"/>
      <c r="M242" s="70"/>
      <c r="N242" s="70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</row>
    <row r="243" spans="1:129" s="16" customFormat="1" ht="11.25">
      <c r="A243" s="70"/>
      <c r="B243" s="66">
        <v>65</v>
      </c>
      <c r="C243" s="65" t="s">
        <v>149</v>
      </c>
      <c r="D243" s="67"/>
      <c r="E243" s="81">
        <f>E189</f>
        <v>293954</v>
      </c>
      <c r="F243" s="81">
        <f>F189</f>
        <v>1190000</v>
      </c>
      <c r="G243" s="81">
        <f>G189</f>
        <v>1190000</v>
      </c>
      <c r="H243" s="81">
        <f>H189</f>
        <v>493647</v>
      </c>
      <c r="I243" s="81">
        <v>0</v>
      </c>
      <c r="J243" s="81"/>
      <c r="K243" s="70"/>
      <c r="L243" s="70"/>
      <c r="M243" s="70"/>
      <c r="N243" s="70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</row>
    <row r="244" spans="1:129" s="16" customFormat="1" ht="11.25">
      <c r="A244" s="70"/>
      <c r="B244" s="66">
        <v>66</v>
      </c>
      <c r="C244" s="65" t="s">
        <v>161</v>
      </c>
      <c r="D244" s="67"/>
      <c r="E244" s="81">
        <f>E202</f>
        <v>0</v>
      </c>
      <c r="F244" s="81">
        <f>F202</f>
        <v>120000</v>
      </c>
      <c r="G244" s="81">
        <f>G202</f>
        <v>120000</v>
      </c>
      <c r="H244" s="81">
        <f>H202</f>
        <v>913336</v>
      </c>
      <c r="I244" s="81">
        <v>0</v>
      </c>
      <c r="J244" s="81"/>
      <c r="K244" s="70"/>
      <c r="L244" s="70"/>
      <c r="M244" s="70"/>
      <c r="N244" s="70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</row>
    <row r="245" spans="1:129" s="16" customFormat="1" ht="11.25">
      <c r="A245" s="61">
        <v>7</v>
      </c>
      <c r="B245" s="61"/>
      <c r="C245" s="61" t="s">
        <v>165</v>
      </c>
      <c r="D245" s="62"/>
      <c r="E245" s="113">
        <f>E247+E249</f>
        <v>0</v>
      </c>
      <c r="F245" s="113">
        <f>F247+F249</f>
        <v>70000</v>
      </c>
      <c r="G245" s="113">
        <f>F245</f>
        <v>70000</v>
      </c>
      <c r="H245" s="113">
        <f>H247+H249</f>
        <v>2492</v>
      </c>
      <c r="I245" s="222"/>
      <c r="J245" s="222">
        <f>H245*100/F245</f>
        <v>3.56</v>
      </c>
      <c r="K245" s="70"/>
      <c r="L245" s="70"/>
      <c r="M245" s="70"/>
      <c r="N245" s="70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</row>
    <row r="246" spans="1:129" s="16" customFormat="1" ht="11.25">
      <c r="A246" s="248" t="s">
        <v>183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70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</row>
    <row r="247" spans="1:129" s="16" customFormat="1" ht="11.25">
      <c r="A247" s="70"/>
      <c r="B247" s="66">
        <v>71</v>
      </c>
      <c r="C247" s="65" t="s">
        <v>166</v>
      </c>
      <c r="D247" s="67"/>
      <c r="E247" s="81">
        <f>E208</f>
        <v>0</v>
      </c>
      <c r="F247" s="81">
        <f>F208</f>
        <v>50000</v>
      </c>
      <c r="G247" s="81">
        <f>G208</f>
        <v>50000</v>
      </c>
      <c r="H247" s="81">
        <f>H208</f>
        <v>0</v>
      </c>
      <c r="I247" s="81">
        <v>0</v>
      </c>
      <c r="J247" s="81"/>
      <c r="K247" s="70"/>
      <c r="L247" s="70"/>
      <c r="M247" s="70"/>
      <c r="N247" s="70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</row>
    <row r="248" spans="1:129" s="16" customFormat="1" ht="11.25">
      <c r="A248" s="248" t="s">
        <v>183</v>
      </c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70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</row>
    <row r="249" spans="1:129" s="16" customFormat="1" ht="11.25">
      <c r="A249" s="70"/>
      <c r="B249" s="66">
        <v>72</v>
      </c>
      <c r="C249" s="65" t="s">
        <v>168</v>
      </c>
      <c r="D249" s="67"/>
      <c r="E249" s="91">
        <f>E211</f>
        <v>0</v>
      </c>
      <c r="F249" s="91">
        <f>F211</f>
        <v>20000</v>
      </c>
      <c r="G249" s="91">
        <f>G211</f>
        <v>20000</v>
      </c>
      <c r="H249" s="81">
        <f>H211</f>
        <v>2492</v>
      </c>
      <c r="I249" s="81">
        <v>0</v>
      </c>
      <c r="J249" s="65"/>
      <c r="K249" s="70"/>
      <c r="L249" s="70"/>
      <c r="M249" s="70"/>
      <c r="N249" s="70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</row>
    <row r="250" spans="1:129" s="16" customFormat="1" ht="11.25">
      <c r="A250" s="70"/>
      <c r="B250" s="70"/>
      <c r="C250" s="70"/>
      <c r="D250" s="77"/>
      <c r="E250" s="84"/>
      <c r="F250" s="79"/>
      <c r="G250" s="79"/>
      <c r="H250" s="84"/>
      <c r="I250" s="84"/>
      <c r="J250" s="25"/>
      <c r="K250" s="70"/>
      <c r="L250" s="70"/>
      <c r="M250" s="70"/>
      <c r="N250" s="70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</row>
    <row r="251" spans="1:129" s="16" customFormat="1" ht="12.75">
      <c r="A251" s="70"/>
      <c r="B251" s="116" t="s">
        <v>184</v>
      </c>
      <c r="C251" s="70"/>
      <c r="D251" s="77"/>
      <c r="E251" s="84"/>
      <c r="F251" s="79"/>
      <c r="G251" s="79"/>
      <c r="H251" s="84"/>
      <c r="I251" s="84"/>
      <c r="J251" s="25"/>
      <c r="K251" s="70"/>
      <c r="L251" s="70"/>
      <c r="M251" s="70"/>
      <c r="N251" s="70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</row>
    <row r="252" spans="1:129" s="16" customFormat="1" ht="11.25">
      <c r="A252" s="70"/>
      <c r="B252" s="70"/>
      <c r="C252" s="70"/>
      <c r="D252" s="77"/>
      <c r="E252" s="84"/>
      <c r="F252" s="79"/>
      <c r="G252" s="79"/>
      <c r="H252" s="84"/>
      <c r="I252" s="84"/>
      <c r="J252" s="25"/>
      <c r="K252" s="70"/>
      <c r="L252" s="70"/>
      <c r="M252" s="70"/>
      <c r="N252" s="70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</row>
    <row r="253" spans="1:129" s="16" customFormat="1" ht="11.25">
      <c r="A253" s="27" t="s">
        <v>20</v>
      </c>
      <c r="B253" s="27"/>
      <c r="C253" s="27"/>
      <c r="D253" s="27"/>
      <c r="E253" s="18"/>
      <c r="F253" s="18"/>
      <c r="G253" s="18"/>
      <c r="H253" s="18"/>
      <c r="I253" s="27"/>
      <c r="J253" s="27"/>
      <c r="K253" s="70"/>
      <c r="L253" s="70"/>
      <c r="M253" s="70"/>
      <c r="N253" s="70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</row>
    <row r="254" spans="1:129" s="16" customFormat="1" ht="11.25">
      <c r="A254" s="27" t="s">
        <v>21</v>
      </c>
      <c r="B254" s="52"/>
      <c r="C254" s="52"/>
      <c r="D254" s="52"/>
      <c r="E254" s="18" t="s">
        <v>4</v>
      </c>
      <c r="F254" s="18" t="s">
        <v>5</v>
      </c>
      <c r="G254" s="18" t="s">
        <v>411</v>
      </c>
      <c r="H254" s="18" t="s">
        <v>4</v>
      </c>
      <c r="I254" s="18" t="s">
        <v>25</v>
      </c>
      <c r="J254" s="18" t="s">
        <v>25</v>
      </c>
      <c r="K254" s="70"/>
      <c r="L254" s="70"/>
      <c r="M254" s="70"/>
      <c r="N254" s="70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</row>
    <row r="255" spans="1:129" s="16" customFormat="1" ht="11.25">
      <c r="A255" s="27" t="s">
        <v>26</v>
      </c>
      <c r="B255" s="18"/>
      <c r="C255" s="18" t="s">
        <v>27</v>
      </c>
      <c r="D255" s="52"/>
      <c r="E255" s="18">
        <v>2018</v>
      </c>
      <c r="F255" s="18">
        <v>2019</v>
      </c>
      <c r="G255" s="18">
        <v>2019</v>
      </c>
      <c r="H255" s="18">
        <v>2019</v>
      </c>
      <c r="I255" s="18" t="s">
        <v>29</v>
      </c>
      <c r="J255" s="18" t="s">
        <v>30</v>
      </c>
      <c r="K255" s="70"/>
      <c r="L255" s="70"/>
      <c r="M255" s="70"/>
      <c r="N255" s="70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</row>
    <row r="256" spans="1:129" s="16" customFormat="1" ht="11.25">
      <c r="A256" s="27" t="s">
        <v>31</v>
      </c>
      <c r="B256" s="27"/>
      <c r="C256" s="27"/>
      <c r="D256" s="27"/>
      <c r="E256" s="18">
        <v>1</v>
      </c>
      <c r="F256" s="18">
        <v>2</v>
      </c>
      <c r="G256" s="18">
        <v>3</v>
      </c>
      <c r="H256" s="23">
        <v>4</v>
      </c>
      <c r="I256" s="18"/>
      <c r="J256" s="18"/>
      <c r="K256" s="70"/>
      <c r="L256" s="70"/>
      <c r="M256" s="70"/>
      <c r="N256" s="70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</row>
    <row r="257" spans="1:129" s="16" customFormat="1" ht="11.25">
      <c r="A257" s="53"/>
      <c r="B257" s="53"/>
      <c r="C257" s="54">
        <v>1</v>
      </c>
      <c r="D257" s="53"/>
      <c r="E257" s="54"/>
      <c r="F257" s="54"/>
      <c r="G257" s="54"/>
      <c r="H257" s="55"/>
      <c r="I257" s="56"/>
      <c r="J257" s="22"/>
      <c r="K257" s="70"/>
      <c r="L257" s="70"/>
      <c r="M257" s="70"/>
      <c r="N257" s="70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</row>
    <row r="258" spans="1:129" s="16" customFormat="1" ht="11.25">
      <c r="A258" s="57"/>
      <c r="B258" s="57" t="s">
        <v>33</v>
      </c>
      <c r="C258" s="57"/>
      <c r="D258" s="58"/>
      <c r="E258" s="59">
        <f>E259+E274</f>
        <v>3735029</v>
      </c>
      <c r="F258" s="59">
        <f>F259+F274</f>
        <v>34023500</v>
      </c>
      <c r="G258" s="59">
        <f>G259+G274</f>
        <v>38532500</v>
      </c>
      <c r="H258" s="59">
        <f>H259+H274</f>
        <v>11684335</v>
      </c>
      <c r="I258" s="222">
        <f>H258*100/E258</f>
        <v>312.8311721274453</v>
      </c>
      <c r="J258" s="222">
        <f>H258*100/F258</f>
        <v>34.34195482534131</v>
      </c>
      <c r="K258" s="70"/>
      <c r="L258" s="70"/>
      <c r="M258" s="70"/>
      <c r="N258" s="70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</row>
    <row r="259" spans="1:129" s="16" customFormat="1" ht="11.25">
      <c r="A259" s="61">
        <v>3</v>
      </c>
      <c r="B259" s="61"/>
      <c r="C259" s="61" t="s">
        <v>11</v>
      </c>
      <c r="D259" s="62"/>
      <c r="E259" s="63">
        <f>E261+E263+E265+E267+E269+E271+E273</f>
        <v>3487703</v>
      </c>
      <c r="F259" s="63">
        <f>F261+F263+F265+F267+F269+F271+F273</f>
        <v>3972000</v>
      </c>
      <c r="G259" s="63">
        <f>G261+G263+G265+G267+G269+G271+G273</f>
        <v>8481000</v>
      </c>
      <c r="H259" s="63">
        <f>H261+H263+H265+H267+H269+H271+H273</f>
        <v>7034144</v>
      </c>
      <c r="I259" s="222">
        <f>H259*100/E259</f>
        <v>201.68414569703899</v>
      </c>
      <c r="J259" s="222">
        <f>H259*100/F259</f>
        <v>177.0932527693857</v>
      </c>
      <c r="K259" s="70"/>
      <c r="L259" s="70"/>
      <c r="M259" s="70"/>
      <c r="N259" s="70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</row>
    <row r="260" spans="1:129" s="16" customFormat="1" ht="13.5" customHeight="1">
      <c r="A260" s="249" t="s">
        <v>180</v>
      </c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70"/>
      <c r="M260" s="70"/>
      <c r="N260" s="70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</row>
    <row r="261" spans="1:129" s="16" customFormat="1" ht="11.25">
      <c r="A261" s="70"/>
      <c r="B261" s="66">
        <v>31</v>
      </c>
      <c r="C261" s="65" t="s">
        <v>34</v>
      </c>
      <c r="D261" s="67"/>
      <c r="E261" s="68">
        <f>E58</f>
        <v>520567</v>
      </c>
      <c r="F261" s="68">
        <f>F58</f>
        <v>480000</v>
      </c>
      <c r="G261" s="68">
        <f>G58</f>
        <v>1800000</v>
      </c>
      <c r="H261" s="68">
        <f>H58</f>
        <v>1806911</v>
      </c>
      <c r="I261" s="219">
        <f>H261*100/E261</f>
        <v>347.1044073097219</v>
      </c>
      <c r="J261" s="219">
        <f>H261*100/F261</f>
        <v>376.4397916666667</v>
      </c>
      <c r="K261" s="70"/>
      <c r="L261" s="70"/>
      <c r="M261" s="70"/>
      <c r="N261" s="70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</row>
    <row r="262" spans="1:129" s="16" customFormat="1" ht="13.5" customHeight="1">
      <c r="A262" s="249" t="s">
        <v>180</v>
      </c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70"/>
      <c r="M262" s="70"/>
      <c r="N262" s="70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</row>
    <row r="263" spans="1:129" s="16" customFormat="1" ht="11.25">
      <c r="A263" s="70"/>
      <c r="B263" s="66">
        <v>32</v>
      </c>
      <c r="C263" s="65" t="s">
        <v>40</v>
      </c>
      <c r="D263" s="67"/>
      <c r="E263" s="68">
        <f>E66</f>
        <v>2135836</v>
      </c>
      <c r="F263" s="68">
        <f>F66</f>
        <v>1637000</v>
      </c>
      <c r="G263" s="68">
        <f>G60</f>
        <v>1500000</v>
      </c>
      <c r="H263" s="68">
        <f>H66</f>
        <v>3809604</v>
      </c>
      <c r="I263" s="219">
        <f>H263*100/E263</f>
        <v>178.3659419543448</v>
      </c>
      <c r="J263" s="219">
        <f>H263*100/F263</f>
        <v>232.71863164324984</v>
      </c>
      <c r="K263" s="70"/>
      <c r="L263" s="70"/>
      <c r="M263" s="70"/>
      <c r="N263" s="70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</row>
    <row r="264" spans="1:129" s="16" customFormat="1" ht="13.5" customHeight="1">
      <c r="A264" s="249" t="s">
        <v>180</v>
      </c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70"/>
      <c r="M264" s="70"/>
      <c r="N264" s="70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</row>
    <row r="265" spans="1:129" s="16" customFormat="1" ht="11.25">
      <c r="A265" s="70"/>
      <c r="B265" s="66">
        <v>34</v>
      </c>
      <c r="C265" s="65" t="s">
        <v>63</v>
      </c>
      <c r="D265" s="67"/>
      <c r="E265" s="68">
        <f>E90</f>
        <v>29449</v>
      </c>
      <c r="F265" s="68">
        <f>F90</f>
        <v>70000</v>
      </c>
      <c r="G265" s="68">
        <f>G62</f>
        <v>50000</v>
      </c>
      <c r="H265" s="68">
        <f>H90</f>
        <v>94781</v>
      </c>
      <c r="I265" s="219">
        <f>H265*100/E265</f>
        <v>321.84794050731773</v>
      </c>
      <c r="J265" s="219">
        <f>H265*100/F265</f>
        <v>135.40142857142857</v>
      </c>
      <c r="K265" s="70"/>
      <c r="L265" s="70"/>
      <c r="M265" s="70"/>
      <c r="N265" s="70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</row>
    <row r="266" spans="1:129" s="16" customFormat="1" ht="13.5" customHeight="1">
      <c r="A266" s="249" t="s">
        <v>180</v>
      </c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70"/>
      <c r="M266" s="70"/>
      <c r="N266" s="70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</row>
    <row r="267" spans="1:129" s="16" customFormat="1" ht="11.25">
      <c r="A267" s="70"/>
      <c r="B267" s="66">
        <v>35</v>
      </c>
      <c r="C267" s="65" t="s">
        <v>70</v>
      </c>
      <c r="D267" s="67"/>
      <c r="E267" s="68">
        <f>E97</f>
        <v>0</v>
      </c>
      <c r="F267" s="68">
        <f>F97</f>
        <v>100000</v>
      </c>
      <c r="G267" s="68">
        <f>G64</f>
        <v>200000</v>
      </c>
      <c r="H267" s="68">
        <f>H97</f>
        <v>146950</v>
      </c>
      <c r="I267" s="81">
        <v>0</v>
      </c>
      <c r="J267" s="65"/>
      <c r="K267" s="70"/>
      <c r="L267" s="70"/>
      <c r="M267" s="70"/>
      <c r="N267" s="70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</row>
    <row r="268" spans="1:129" s="16" customFormat="1" ht="13.5" customHeight="1">
      <c r="A268" s="249" t="s">
        <v>180</v>
      </c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70"/>
      <c r="M268" s="70"/>
      <c r="N268" s="70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</row>
    <row r="269" spans="1:129" s="16" customFormat="1" ht="11.25">
      <c r="A269" s="70"/>
      <c r="B269" s="66">
        <v>36</v>
      </c>
      <c r="C269" s="65" t="s">
        <v>75</v>
      </c>
      <c r="D269" s="67"/>
      <c r="E269" s="68">
        <f>E102</f>
        <v>83697</v>
      </c>
      <c r="F269" s="68">
        <f>F102</f>
        <v>594000</v>
      </c>
      <c r="G269" s="68">
        <f>G66</f>
        <v>4751000</v>
      </c>
      <c r="H269" s="68">
        <f>H102</f>
        <v>40626</v>
      </c>
      <c r="I269" s="219">
        <f>H269*100/E269</f>
        <v>48.539374171117245</v>
      </c>
      <c r="J269" s="219">
        <f>H269*100/F269</f>
        <v>6.83939393939394</v>
      </c>
      <c r="K269" s="70"/>
      <c r="L269" s="70"/>
      <c r="M269" s="70"/>
      <c r="N269" s="70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</row>
    <row r="270" spans="1:129" s="16" customFormat="1" ht="13.5" customHeight="1">
      <c r="A270" s="249" t="s">
        <v>180</v>
      </c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70"/>
      <c r="M270" s="70"/>
      <c r="N270" s="70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</row>
    <row r="271" spans="1:129" s="16" customFormat="1" ht="11.25">
      <c r="A271" s="70"/>
      <c r="B271" s="66">
        <v>37</v>
      </c>
      <c r="C271" s="65" t="s">
        <v>83</v>
      </c>
      <c r="D271" s="67"/>
      <c r="E271" s="68">
        <f>E110</f>
        <v>107030</v>
      </c>
      <c r="F271" s="68">
        <f>F110</f>
        <v>425000</v>
      </c>
      <c r="G271" s="68">
        <f>G68</f>
        <v>80000</v>
      </c>
      <c r="H271" s="68">
        <f>H110</f>
        <v>218891</v>
      </c>
      <c r="I271" s="219">
        <f>H271*100/E271</f>
        <v>204.51368775109782</v>
      </c>
      <c r="J271" s="219">
        <f>H271*100/F271</f>
        <v>51.503764705882354</v>
      </c>
      <c r="K271" s="70"/>
      <c r="L271" s="70"/>
      <c r="M271" s="70"/>
      <c r="N271" s="70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</row>
    <row r="272" spans="1:129" s="16" customFormat="1" ht="13.5" customHeight="1">
      <c r="A272" s="249" t="s">
        <v>180</v>
      </c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70"/>
      <c r="M272" s="70"/>
      <c r="N272" s="70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</row>
    <row r="273" spans="1:129" s="16" customFormat="1" ht="11.25">
      <c r="A273" s="70"/>
      <c r="B273" s="66">
        <v>38</v>
      </c>
      <c r="C273" s="65" t="s">
        <v>90</v>
      </c>
      <c r="D273" s="67"/>
      <c r="E273" s="91">
        <f>E117</f>
        <v>611124</v>
      </c>
      <c r="F273" s="91">
        <f>F117</f>
        <v>666000</v>
      </c>
      <c r="G273" s="68">
        <f>G70</f>
        <v>100000</v>
      </c>
      <c r="H273" s="91">
        <f>H117</f>
        <v>916381</v>
      </c>
      <c r="I273" s="219">
        <f>H273*100/E273</f>
        <v>149.9500919616968</v>
      </c>
      <c r="J273" s="219">
        <f>H273*100/F273</f>
        <v>137.59474474474476</v>
      </c>
      <c r="K273" s="70"/>
      <c r="L273" s="70"/>
      <c r="M273" s="70"/>
      <c r="N273" s="70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</row>
    <row r="274" spans="1:129" s="16" customFormat="1" ht="11.25">
      <c r="A274" s="97">
        <v>4</v>
      </c>
      <c r="B274" s="97"/>
      <c r="C274" s="97" t="s">
        <v>98</v>
      </c>
      <c r="D274" s="98"/>
      <c r="E274" s="63">
        <f>E276+E278</f>
        <v>247326</v>
      </c>
      <c r="F274" s="63">
        <f>F276+F278</f>
        <v>30051500</v>
      </c>
      <c r="G274" s="63">
        <f>F274</f>
        <v>30051500</v>
      </c>
      <c r="H274" s="63">
        <f>H276+H278</f>
        <v>4650191</v>
      </c>
      <c r="I274" s="222">
        <f>H274*100/E274</f>
        <v>1880.1868788562465</v>
      </c>
      <c r="J274" s="222">
        <f>H274*100/F274</f>
        <v>15.474072841621883</v>
      </c>
      <c r="K274" s="70"/>
      <c r="L274" s="70"/>
      <c r="M274" s="70"/>
      <c r="N274" s="70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</row>
    <row r="275" spans="1:129" s="16" customFormat="1" ht="13.5" customHeight="1">
      <c r="A275" s="249" t="s">
        <v>180</v>
      </c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70"/>
      <c r="M275" s="70"/>
      <c r="N275" s="70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</row>
    <row r="276" spans="1:129" s="16" customFormat="1" ht="11.25">
      <c r="A276" s="70"/>
      <c r="B276" s="100">
        <v>41</v>
      </c>
      <c r="C276" s="99" t="s">
        <v>99</v>
      </c>
      <c r="D276" s="101"/>
      <c r="E276" s="69">
        <f>E126</f>
        <v>40000</v>
      </c>
      <c r="F276" s="69">
        <f>F126</f>
        <v>100000</v>
      </c>
      <c r="G276" s="69">
        <f>G126</f>
        <v>30000</v>
      </c>
      <c r="H276" s="69">
        <f>H126</f>
        <v>27700</v>
      </c>
      <c r="I276" s="219">
        <f>H276*100/E276</f>
        <v>69.25</v>
      </c>
      <c r="J276" s="219">
        <f>H276*100/F276</f>
        <v>27.7</v>
      </c>
      <c r="K276" s="70"/>
      <c r="L276" s="70"/>
      <c r="M276" s="70"/>
      <c r="N276" s="70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</row>
    <row r="277" spans="1:129" s="16" customFormat="1" ht="13.5" customHeight="1">
      <c r="A277" s="249" t="s">
        <v>180</v>
      </c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70"/>
      <c r="M277" s="70"/>
      <c r="N277" s="70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</row>
    <row r="278" spans="1:129" s="16" customFormat="1" ht="11.25">
      <c r="A278" s="70"/>
      <c r="B278" s="66">
        <v>42</v>
      </c>
      <c r="C278" s="65" t="s">
        <v>102</v>
      </c>
      <c r="D278" s="67"/>
      <c r="E278" s="68">
        <f>E129</f>
        <v>207326</v>
      </c>
      <c r="F278" s="68">
        <f>F129</f>
        <v>29951500</v>
      </c>
      <c r="G278" s="69">
        <f>G128</f>
        <v>30000</v>
      </c>
      <c r="H278" s="68">
        <f>H129</f>
        <v>4622491</v>
      </c>
      <c r="I278" s="219">
        <f>H278*100/E278</f>
        <v>2229.576126486789</v>
      </c>
      <c r="J278" s="219">
        <f>H278*100/F278</f>
        <v>15.43325376024573</v>
      </c>
      <c r="K278" s="70"/>
      <c r="L278" s="70"/>
      <c r="M278" s="70"/>
      <c r="N278" s="70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</row>
    <row r="279" spans="1:129" s="16" customFormat="1" ht="11.25">
      <c r="A279" s="70"/>
      <c r="B279" s="70"/>
      <c r="C279" s="70"/>
      <c r="D279" s="77"/>
      <c r="E279" s="84"/>
      <c r="F279" s="79"/>
      <c r="G279" s="79"/>
      <c r="H279" s="84"/>
      <c r="I279" s="84"/>
      <c r="J279" s="25"/>
      <c r="K279" s="70"/>
      <c r="L279" s="70"/>
      <c r="M279" s="70"/>
      <c r="N279" s="70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</row>
    <row r="280" spans="1:129" s="16" customFormat="1" ht="12.75">
      <c r="A280" s="250" t="s">
        <v>185</v>
      </c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70"/>
      <c r="N280" s="70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</row>
    <row r="281" spans="1:129" s="16" customFormat="1" ht="12.75">
      <c r="A281" s="121"/>
      <c r="B281" s="70"/>
      <c r="C281" s="70"/>
      <c r="D281" s="77"/>
      <c r="E281" s="84"/>
      <c r="F281" s="79"/>
      <c r="G281" s="79"/>
      <c r="H281" s="84"/>
      <c r="I281" s="84"/>
      <c r="J281" s="25"/>
      <c r="K281" s="93"/>
      <c r="L281" s="93"/>
      <c r="M281" s="70"/>
      <c r="N281" s="70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</row>
    <row r="282" spans="1:129" s="16" customFormat="1" ht="11.25">
      <c r="A282" s="27" t="s">
        <v>20</v>
      </c>
      <c r="B282" s="27"/>
      <c r="C282" s="27"/>
      <c r="D282" s="27"/>
      <c r="E282" s="18"/>
      <c r="F282" s="18"/>
      <c r="G282" s="18"/>
      <c r="H282" s="18"/>
      <c r="I282" s="27"/>
      <c r="J282" s="27"/>
      <c r="K282" s="122"/>
      <c r="L282" s="122"/>
      <c r="M282" s="70"/>
      <c r="N282" s="70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</row>
    <row r="283" spans="1:129" s="16" customFormat="1" ht="11.25">
      <c r="A283" s="27" t="s">
        <v>21</v>
      </c>
      <c r="B283" s="52"/>
      <c r="C283" s="52"/>
      <c r="D283" s="52"/>
      <c r="E283" s="18" t="s">
        <v>4</v>
      </c>
      <c r="F283" s="18" t="s">
        <v>5</v>
      </c>
      <c r="G283" s="18" t="s">
        <v>411</v>
      </c>
      <c r="H283" s="18" t="s">
        <v>4</v>
      </c>
      <c r="I283" s="18" t="s">
        <v>25</v>
      </c>
      <c r="J283" s="18" t="s">
        <v>25</v>
      </c>
      <c r="K283" s="123"/>
      <c r="L283" s="123"/>
      <c r="M283" s="70"/>
      <c r="N283" s="70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</row>
    <row r="284" spans="1:129" s="16" customFormat="1" ht="11.25">
      <c r="A284" s="27" t="s">
        <v>26</v>
      </c>
      <c r="B284" s="18"/>
      <c r="C284" s="18" t="s">
        <v>27</v>
      </c>
      <c r="D284" s="52"/>
      <c r="E284" s="18">
        <v>2018</v>
      </c>
      <c r="F284" s="18">
        <v>2019</v>
      </c>
      <c r="G284" s="18">
        <v>2019</v>
      </c>
      <c r="H284" s="18">
        <v>2019</v>
      </c>
      <c r="I284" s="18" t="s">
        <v>29</v>
      </c>
      <c r="J284" s="18" t="s">
        <v>30</v>
      </c>
      <c r="K284" s="124"/>
      <c r="L284" s="124"/>
      <c r="M284" s="70"/>
      <c r="N284" s="70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</row>
    <row r="285" spans="1:129" s="16" customFormat="1" ht="11.25">
      <c r="A285" s="27" t="s">
        <v>31</v>
      </c>
      <c r="B285" s="27"/>
      <c r="C285" s="27"/>
      <c r="D285" s="27"/>
      <c r="E285" s="18">
        <v>1</v>
      </c>
      <c r="F285" s="18">
        <v>2</v>
      </c>
      <c r="G285" s="18">
        <v>3</v>
      </c>
      <c r="H285" s="23">
        <v>4</v>
      </c>
      <c r="I285" s="18"/>
      <c r="J285" s="18"/>
      <c r="K285" s="124"/>
      <c r="L285" s="124"/>
      <c r="M285" s="70"/>
      <c r="N285" s="70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</row>
    <row r="286" spans="1:129" s="16" customFormat="1" ht="11.25">
      <c r="A286" s="53"/>
      <c r="B286" s="53"/>
      <c r="C286" s="54">
        <v>1</v>
      </c>
      <c r="D286" s="53"/>
      <c r="E286" s="54"/>
      <c r="F286" s="54"/>
      <c r="G286" s="54"/>
      <c r="H286" s="55"/>
      <c r="I286" s="56"/>
      <c r="J286" s="22"/>
      <c r="K286" s="124"/>
      <c r="L286" s="124"/>
      <c r="M286" s="70"/>
      <c r="N286" s="70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</row>
    <row r="287" spans="1:129" s="16" customFormat="1" ht="11.25">
      <c r="A287" s="57"/>
      <c r="B287" s="57" t="s">
        <v>33</v>
      </c>
      <c r="C287" s="57"/>
      <c r="D287" s="58"/>
      <c r="E287" s="59">
        <f>E288+E310</f>
        <v>3735029</v>
      </c>
      <c r="F287" s="59">
        <f>F288+F310</f>
        <v>34023500</v>
      </c>
      <c r="G287" s="59">
        <f>G288+G310</f>
        <v>38982000</v>
      </c>
      <c r="H287" s="59">
        <f>H288+H310</f>
        <v>11684335</v>
      </c>
      <c r="I287" s="222">
        <f>H287*100/E287</f>
        <v>312.8311721274453</v>
      </c>
      <c r="J287" s="222">
        <f>H287*100/F287</f>
        <v>34.34195482534131</v>
      </c>
      <c r="K287" s="120"/>
      <c r="L287" s="124"/>
      <c r="M287" s="70"/>
      <c r="N287" s="70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</row>
    <row r="288" spans="1:129" s="16" customFormat="1" ht="11.25">
      <c r="A288" s="61">
        <v>3</v>
      </c>
      <c r="B288" s="61"/>
      <c r="C288" s="61" t="s">
        <v>11</v>
      </c>
      <c r="D288" s="62"/>
      <c r="E288" s="63">
        <f>E290+E294+E296+E298+E300+E305+E309</f>
        <v>3487703</v>
      </c>
      <c r="F288" s="63">
        <f>F290+F294+F296+F298+F300+F305+F309</f>
        <v>3972000</v>
      </c>
      <c r="G288" s="63">
        <f>G290+G294+G296+G298+G300+G305+G309</f>
        <v>8930500</v>
      </c>
      <c r="H288" s="63">
        <f>H290+H294+H296+H298+H300+H305+H309</f>
        <v>7034144</v>
      </c>
      <c r="I288" s="222">
        <f>H288*100/E288</f>
        <v>201.68414569703899</v>
      </c>
      <c r="J288" s="222">
        <f>H288*100/F288</f>
        <v>177.0932527693857</v>
      </c>
      <c r="K288" s="120"/>
      <c r="L288" s="120"/>
      <c r="M288" s="70"/>
      <c r="N288" s="70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</row>
    <row r="289" spans="1:129" s="16" customFormat="1" ht="13.5" customHeight="1">
      <c r="A289" s="249" t="s">
        <v>186</v>
      </c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124"/>
      <c r="M289" s="124"/>
      <c r="N289" s="70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</row>
    <row r="290" spans="1:129" s="16" customFormat="1" ht="11.25">
      <c r="A290" s="125"/>
      <c r="B290" s="66">
        <v>31</v>
      </c>
      <c r="C290" s="65" t="s">
        <v>34</v>
      </c>
      <c r="D290" s="67"/>
      <c r="E290" s="68">
        <f>E58</f>
        <v>520567</v>
      </c>
      <c r="F290" s="68">
        <f>F58</f>
        <v>480000</v>
      </c>
      <c r="G290" s="68">
        <f>G58</f>
        <v>1800000</v>
      </c>
      <c r="H290" s="68">
        <f>H58</f>
        <v>1806911</v>
      </c>
      <c r="I290" s="219">
        <f>H290*100/E290</f>
        <v>347.1044073097219</v>
      </c>
      <c r="J290" s="219">
        <f>H290*100/F290</f>
        <v>376.4397916666667</v>
      </c>
      <c r="K290" s="126"/>
      <c r="L290" s="124"/>
      <c r="M290" s="124"/>
      <c r="N290" s="93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</row>
    <row r="291" spans="1:129" s="16" customFormat="1" ht="13.5" customHeight="1">
      <c r="A291" s="249" t="s">
        <v>186</v>
      </c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124"/>
      <c r="N291" s="70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</row>
    <row r="292" spans="1:129" s="16" customFormat="1" ht="13.5" customHeight="1">
      <c r="A292" s="249" t="s">
        <v>187</v>
      </c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70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</row>
    <row r="293" spans="1:129" s="16" customFormat="1" ht="13.5" customHeight="1">
      <c r="A293" s="249" t="s">
        <v>188</v>
      </c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70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</row>
    <row r="294" spans="1:129" s="16" customFormat="1" ht="11.25">
      <c r="A294" s="120"/>
      <c r="B294" s="66">
        <v>32</v>
      </c>
      <c r="C294" s="65" t="s">
        <v>40</v>
      </c>
      <c r="D294" s="67"/>
      <c r="E294" s="68">
        <f>E66</f>
        <v>2135836</v>
      </c>
      <c r="F294" s="68">
        <f>F66</f>
        <v>1637000</v>
      </c>
      <c r="G294" s="68">
        <f>G66</f>
        <v>4751000</v>
      </c>
      <c r="H294" s="68">
        <f>H66</f>
        <v>3809604</v>
      </c>
      <c r="I294" s="219">
        <f>H294*100/E294</f>
        <v>178.3659419543448</v>
      </c>
      <c r="J294" s="219">
        <f>H294*100/F294</f>
        <v>232.71863164324984</v>
      </c>
      <c r="K294" s="124"/>
      <c r="L294" s="124"/>
      <c r="M294" s="70"/>
      <c r="N294" s="70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</row>
    <row r="295" spans="1:129" s="16" customFormat="1" ht="13.5" customHeight="1">
      <c r="A295" s="249" t="s">
        <v>186</v>
      </c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124"/>
      <c r="M295" s="70"/>
      <c r="N295" s="70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</row>
    <row r="296" spans="1:129" s="16" customFormat="1" ht="11.25">
      <c r="A296" s="120"/>
      <c r="B296" s="66">
        <v>34</v>
      </c>
      <c r="C296" s="65" t="s">
        <v>63</v>
      </c>
      <c r="D296" s="67"/>
      <c r="E296" s="68">
        <f>E90</f>
        <v>29449</v>
      </c>
      <c r="F296" s="68">
        <f>F90</f>
        <v>70000</v>
      </c>
      <c r="G296" s="68">
        <f>G90</f>
        <v>90000</v>
      </c>
      <c r="H296" s="68">
        <f>H90</f>
        <v>94781</v>
      </c>
      <c r="I296" s="219">
        <f>H296*100/E296</f>
        <v>321.84794050731773</v>
      </c>
      <c r="J296" s="219">
        <f>H296*100/F296</f>
        <v>135.40142857142857</v>
      </c>
      <c r="K296" s="124"/>
      <c r="L296" s="124"/>
      <c r="M296" s="70"/>
      <c r="N296" s="70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</row>
    <row r="297" spans="1:129" s="16" customFormat="1" ht="13.5" customHeight="1">
      <c r="A297" s="249" t="s">
        <v>189</v>
      </c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124"/>
      <c r="M297" s="70"/>
      <c r="N297" s="70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</row>
    <row r="298" spans="1:129" s="16" customFormat="1" ht="12.75">
      <c r="A298" s="127"/>
      <c r="B298" s="66">
        <v>35</v>
      </c>
      <c r="C298" s="65" t="s">
        <v>70</v>
      </c>
      <c r="D298" s="67"/>
      <c r="E298" s="68">
        <f>E97</f>
        <v>0</v>
      </c>
      <c r="F298" s="68">
        <f>F97</f>
        <v>100000</v>
      </c>
      <c r="G298" s="68">
        <f>G97</f>
        <v>130000</v>
      </c>
      <c r="H298" s="68">
        <f>H97</f>
        <v>146950</v>
      </c>
      <c r="I298" s="81">
        <v>0</v>
      </c>
      <c r="J298" s="219">
        <f>H298*100/F298</f>
        <v>146.95</v>
      </c>
      <c r="K298" s="128"/>
      <c r="L298" s="128"/>
      <c r="M298" s="70"/>
      <c r="N298" s="70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</row>
    <row r="299" spans="1:129" s="16" customFormat="1" ht="13.5" customHeight="1">
      <c r="A299" s="249" t="s">
        <v>190</v>
      </c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128"/>
      <c r="M299" s="70"/>
      <c r="N299" s="70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</row>
    <row r="300" spans="1:129" s="16" customFormat="1" ht="11.25">
      <c r="A300" s="119"/>
      <c r="B300" s="66">
        <v>36</v>
      </c>
      <c r="C300" s="65" t="s">
        <v>75</v>
      </c>
      <c r="D300" s="67"/>
      <c r="E300" s="68">
        <f>E102</f>
        <v>83697</v>
      </c>
      <c r="F300" s="68">
        <f>F102</f>
        <v>594000</v>
      </c>
      <c r="G300" s="68">
        <f>G102</f>
        <v>510000</v>
      </c>
      <c r="H300" s="68">
        <f>H102</f>
        <v>40626</v>
      </c>
      <c r="I300" s="219">
        <f>H300*100/E300</f>
        <v>48.539374171117245</v>
      </c>
      <c r="J300" s="219">
        <f>H300*100/F300</f>
        <v>6.83939393939394</v>
      </c>
      <c r="K300" s="119"/>
      <c r="L300" s="119"/>
      <c r="M300" s="70"/>
      <c r="N300" s="70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</row>
    <row r="301" spans="1:129" s="16" customFormat="1" ht="11.25">
      <c r="A301" s="251" t="s">
        <v>191</v>
      </c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128"/>
      <c r="M301" s="128"/>
      <c r="N301" s="70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</row>
    <row r="302" spans="1:129" s="16" customFormat="1" ht="11.25">
      <c r="A302" s="248" t="s">
        <v>192</v>
      </c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128"/>
      <c r="M302" s="128"/>
      <c r="N302" s="70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</row>
    <row r="303" spans="1:129" s="16" customFormat="1" ht="11.25">
      <c r="A303" s="248" t="s">
        <v>193</v>
      </c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70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</row>
    <row r="304" spans="1:129" s="16" customFormat="1" ht="11.25">
      <c r="A304" s="248" t="s">
        <v>194</v>
      </c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70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</row>
    <row r="305" spans="1:129" s="16" customFormat="1" ht="11.25">
      <c r="A305" s="119"/>
      <c r="B305" s="66">
        <v>37</v>
      </c>
      <c r="C305" s="65" t="s">
        <v>83</v>
      </c>
      <c r="D305" s="67"/>
      <c r="E305" s="68">
        <f>E110</f>
        <v>107030</v>
      </c>
      <c r="F305" s="68">
        <f>F110</f>
        <v>425000</v>
      </c>
      <c r="G305" s="68">
        <f>G110</f>
        <v>425000</v>
      </c>
      <c r="H305" s="68">
        <f>H110</f>
        <v>218891</v>
      </c>
      <c r="I305" s="219">
        <f>H305*100/E305</f>
        <v>204.51368775109782</v>
      </c>
      <c r="J305" s="219">
        <f>H305*100/F305</f>
        <v>51.503764705882354</v>
      </c>
      <c r="K305" s="119"/>
      <c r="L305" s="129"/>
      <c r="M305" s="70"/>
      <c r="N305" s="70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</row>
    <row r="306" spans="1:129" s="16" customFormat="1" ht="11.25">
      <c r="A306" s="128" t="s">
        <v>195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9"/>
      <c r="M306" s="70"/>
      <c r="N306" s="70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</row>
    <row r="307" spans="1:129" s="16" customFormat="1" ht="11.25">
      <c r="A307" s="128" t="s">
        <v>196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19"/>
      <c r="L307" s="129"/>
      <c r="M307" s="70"/>
      <c r="N307" s="70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</row>
    <row r="308" spans="1:129" s="16" customFormat="1" ht="11.25">
      <c r="A308" s="248" t="s">
        <v>197</v>
      </c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70"/>
      <c r="N308" s="70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</row>
    <row r="309" spans="1:129" s="16" customFormat="1" ht="11.25">
      <c r="A309" s="120"/>
      <c r="B309" s="66">
        <v>38</v>
      </c>
      <c r="C309" s="65" t="s">
        <v>90</v>
      </c>
      <c r="D309" s="67"/>
      <c r="E309" s="91">
        <f>E117</f>
        <v>611124</v>
      </c>
      <c r="F309" s="91">
        <f>F117</f>
        <v>666000</v>
      </c>
      <c r="G309" s="91">
        <f>G117</f>
        <v>1224500</v>
      </c>
      <c r="H309" s="91">
        <f>H117</f>
        <v>916381</v>
      </c>
      <c r="I309" s="219">
        <f>H309*100/E309</f>
        <v>149.9500919616968</v>
      </c>
      <c r="J309" s="65"/>
      <c r="K309" s="124"/>
      <c r="L309" s="124"/>
      <c r="M309" s="70"/>
      <c r="N309" s="70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</row>
    <row r="310" spans="1:129" s="16" customFormat="1" ht="11.25">
      <c r="A310" s="97">
        <v>4</v>
      </c>
      <c r="B310" s="97"/>
      <c r="C310" s="97" t="s">
        <v>98</v>
      </c>
      <c r="D310" s="98"/>
      <c r="E310" s="63">
        <f>E312+E316</f>
        <v>247326</v>
      </c>
      <c r="F310" s="63">
        <f>F312+F316</f>
        <v>30051500</v>
      </c>
      <c r="G310" s="63">
        <f>F310</f>
        <v>30051500</v>
      </c>
      <c r="H310" s="63">
        <f>H312+H316</f>
        <v>4650191</v>
      </c>
      <c r="I310" s="222">
        <f>H310*100/E310</f>
        <v>1880.1868788562465</v>
      </c>
      <c r="J310" s="222">
        <f>H310*100/F310</f>
        <v>15.474072841621883</v>
      </c>
      <c r="K310" s="124"/>
      <c r="L310" s="124"/>
      <c r="M310" s="70"/>
      <c r="N310" s="70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</row>
    <row r="311" spans="1:129" s="16" customFormat="1" ht="13.5" customHeight="1">
      <c r="A311" s="249" t="s">
        <v>186</v>
      </c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124"/>
      <c r="M311" s="70"/>
      <c r="N311" s="70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</row>
    <row r="312" spans="1:129" s="16" customFormat="1" ht="11.25">
      <c r="A312" s="120"/>
      <c r="B312" s="100">
        <v>41</v>
      </c>
      <c r="C312" s="99" t="s">
        <v>99</v>
      </c>
      <c r="D312" s="101"/>
      <c r="E312" s="69">
        <f>E126</f>
        <v>40000</v>
      </c>
      <c r="F312" s="69">
        <f>F126</f>
        <v>100000</v>
      </c>
      <c r="G312" s="69">
        <f>G126</f>
        <v>30000</v>
      </c>
      <c r="H312" s="69">
        <f>H126</f>
        <v>27700</v>
      </c>
      <c r="I312" s="219">
        <f>H312*100/E312</f>
        <v>69.25</v>
      </c>
      <c r="J312" s="219">
        <f>H312*100/F312</f>
        <v>27.7</v>
      </c>
      <c r="K312" s="124"/>
      <c r="L312" s="124"/>
      <c r="M312" s="70"/>
      <c r="N312" s="70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</row>
    <row r="313" spans="1:129" s="16" customFormat="1" ht="13.5" customHeight="1">
      <c r="A313" s="249" t="s">
        <v>198</v>
      </c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124"/>
      <c r="M313" s="70"/>
      <c r="N313" s="70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</row>
    <row r="314" spans="1:129" s="16" customFormat="1" ht="13.5" customHeight="1">
      <c r="A314" s="249" t="s">
        <v>199</v>
      </c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124"/>
      <c r="M314" s="70"/>
      <c r="N314" s="70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</row>
    <row r="315" spans="1:129" s="16" customFormat="1" ht="13.5" customHeight="1">
      <c r="A315" s="249" t="s">
        <v>200</v>
      </c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70"/>
      <c r="N315" s="70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</row>
    <row r="316" spans="1:129" s="16" customFormat="1" ht="11.25">
      <c r="A316" s="125"/>
      <c r="B316" s="66">
        <v>42</v>
      </c>
      <c r="C316" s="65" t="s">
        <v>102</v>
      </c>
      <c r="D316" s="67"/>
      <c r="E316" s="68">
        <f>E129</f>
        <v>207326</v>
      </c>
      <c r="F316" s="68">
        <f>F129</f>
        <v>29951500</v>
      </c>
      <c r="G316" s="68">
        <f>G129</f>
        <v>6550000</v>
      </c>
      <c r="H316" s="68">
        <f>H129</f>
        <v>4622491</v>
      </c>
      <c r="I316" s="219">
        <f>H316*100/E316</f>
        <v>2229.576126486789</v>
      </c>
      <c r="J316" s="219">
        <f>H316*100/F316</f>
        <v>15.43325376024573</v>
      </c>
      <c r="K316" s="124"/>
      <c r="L316" s="124"/>
      <c r="M316" s="70"/>
      <c r="N316" s="70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</row>
    <row r="317" spans="1:129" s="16" customFormat="1" ht="11.25">
      <c r="A317" s="125"/>
      <c r="B317" s="117"/>
      <c r="C317" s="117"/>
      <c r="D317" s="117"/>
      <c r="E317" s="118"/>
      <c r="F317" s="126"/>
      <c r="G317" s="126"/>
      <c r="H317" s="126"/>
      <c r="I317" s="126"/>
      <c r="J317" s="126"/>
      <c r="K317" s="124"/>
      <c r="L317" s="124"/>
      <c r="M317" s="70"/>
      <c r="N317" s="70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</row>
    <row r="318" spans="1:129" s="16" customFormat="1" ht="11.25">
      <c r="A318" s="70"/>
      <c r="B318" s="70"/>
      <c r="C318" s="70"/>
      <c r="D318" s="77"/>
      <c r="E318" s="79"/>
      <c r="F318" s="13"/>
      <c r="G318" s="13"/>
      <c r="H318" s="84"/>
      <c r="I318" s="70"/>
      <c r="J318" s="26"/>
      <c r="K318" s="70"/>
      <c r="L318" s="70"/>
      <c r="M318" s="70"/>
      <c r="N318" s="70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</row>
    <row r="319" spans="1:129" s="16" customFormat="1" ht="12.75">
      <c r="A319" s="130" t="s">
        <v>429</v>
      </c>
      <c r="B319" s="130"/>
      <c r="C319" s="82"/>
      <c r="D319" s="82"/>
      <c r="E319" s="82"/>
      <c r="F319" s="131"/>
      <c r="G319" s="131"/>
      <c r="H319" s="131"/>
      <c r="I319" s="132"/>
      <c r="J319" s="132"/>
      <c r="K319" s="132"/>
      <c r="L319" s="132"/>
      <c r="M319" s="132"/>
      <c r="N319" s="70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</row>
    <row r="320" spans="1:129" s="16" customFormat="1" ht="12.75">
      <c r="A320" s="130"/>
      <c r="B320" s="130"/>
      <c r="C320" s="82"/>
      <c r="D320" s="82"/>
      <c r="E320" s="82"/>
      <c r="F320" s="131"/>
      <c r="G320" s="131"/>
      <c r="H320" s="131"/>
      <c r="I320" s="132"/>
      <c r="J320" s="132"/>
      <c r="K320" s="132"/>
      <c r="L320" s="132"/>
      <c r="M320" s="132"/>
      <c r="N320" s="70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</row>
    <row r="321" spans="1:129" s="16" customFormat="1" ht="12">
      <c r="A321" s="252" t="s">
        <v>201</v>
      </c>
      <c r="B321" s="252"/>
      <c r="C321" s="252"/>
      <c r="D321" s="252"/>
      <c r="E321" s="252"/>
      <c r="F321" s="252"/>
      <c r="G321" s="252"/>
      <c r="H321" s="252"/>
      <c r="I321" s="252"/>
      <c r="J321" s="252"/>
      <c r="K321" s="132"/>
      <c r="L321" s="132"/>
      <c r="M321" s="132"/>
      <c r="N321" s="70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</row>
    <row r="322" spans="1:129" s="16" customFormat="1" ht="1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2"/>
      <c r="L322" s="132"/>
      <c r="M322" s="132"/>
      <c r="N322" s="70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</row>
    <row r="323" spans="1:129" s="16" customFormat="1" ht="12.75">
      <c r="A323" s="253" t="s">
        <v>202</v>
      </c>
      <c r="B323" s="253"/>
      <c r="C323" s="253"/>
      <c r="D323" s="253"/>
      <c r="E323" s="253"/>
      <c r="F323" s="253"/>
      <c r="G323" s="253"/>
      <c r="H323" s="253"/>
      <c r="I323" s="253"/>
      <c r="J323" s="253"/>
      <c r="K323" s="132"/>
      <c r="L323" s="132"/>
      <c r="M323" s="132"/>
      <c r="N323" s="70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</row>
    <row r="324" spans="1:129" s="16" customFormat="1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2"/>
      <c r="L324" s="132"/>
      <c r="M324" s="132"/>
      <c r="N324" s="70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</row>
    <row r="325" spans="1:129" s="16" customFormat="1" ht="11.25">
      <c r="A325" s="27" t="s">
        <v>20</v>
      </c>
      <c r="B325" s="27"/>
      <c r="C325" s="27"/>
      <c r="D325" s="27"/>
      <c r="E325" s="18"/>
      <c r="F325" s="18"/>
      <c r="G325" s="18"/>
      <c r="H325" s="18"/>
      <c r="I325" s="27"/>
      <c r="J325" s="27"/>
      <c r="K325" s="70"/>
      <c r="L325" s="70"/>
      <c r="M325" s="70"/>
      <c r="N325" s="70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</row>
    <row r="326" spans="1:129" s="16" customFormat="1" ht="11.25">
      <c r="A326" s="27" t="s">
        <v>21</v>
      </c>
      <c r="B326" s="52"/>
      <c r="C326" s="52"/>
      <c r="D326" s="52"/>
      <c r="E326" s="18" t="s">
        <v>22</v>
      </c>
      <c r="F326" s="18" t="s">
        <v>23</v>
      </c>
      <c r="G326" s="18" t="s">
        <v>413</v>
      </c>
      <c r="H326" s="18" t="s">
        <v>24</v>
      </c>
      <c r="I326" s="18" t="s">
        <v>25</v>
      </c>
      <c r="J326" s="18" t="s">
        <v>25</v>
      </c>
      <c r="K326" s="70"/>
      <c r="L326" s="70"/>
      <c r="M326" s="70"/>
      <c r="N326" s="70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</row>
    <row r="327" spans="1:129" s="16" customFormat="1" ht="11.25">
      <c r="A327" s="27" t="s">
        <v>26</v>
      </c>
      <c r="B327" s="18"/>
      <c r="C327" s="18" t="s">
        <v>27</v>
      </c>
      <c r="D327" s="52"/>
      <c r="E327" s="18" t="s">
        <v>28</v>
      </c>
      <c r="F327" s="18">
        <v>2019</v>
      </c>
      <c r="G327" s="18">
        <v>2019</v>
      </c>
      <c r="H327" s="18"/>
      <c r="I327" s="18" t="s">
        <v>29</v>
      </c>
      <c r="J327" s="18" t="s">
        <v>30</v>
      </c>
      <c r="K327" s="70"/>
      <c r="L327" s="70"/>
      <c r="M327" s="70"/>
      <c r="N327" s="70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</row>
    <row r="328" spans="1:129" s="16" customFormat="1" ht="11.25">
      <c r="A328" s="27" t="s">
        <v>31</v>
      </c>
      <c r="B328" s="27"/>
      <c r="C328" s="27"/>
      <c r="D328" s="27"/>
      <c r="E328" s="18">
        <v>2018</v>
      </c>
      <c r="F328" s="18" t="s">
        <v>32</v>
      </c>
      <c r="G328" s="18"/>
      <c r="H328" s="195">
        <v>2019</v>
      </c>
      <c r="I328" s="18"/>
      <c r="J328" s="18"/>
      <c r="K328" s="70"/>
      <c r="L328" s="70"/>
      <c r="M328" s="70"/>
      <c r="N328" s="70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</row>
    <row r="329" spans="1:129" s="16" customFormat="1" ht="11.25">
      <c r="A329" s="53"/>
      <c r="B329" s="53"/>
      <c r="C329" s="54">
        <v>1</v>
      </c>
      <c r="D329" s="53"/>
      <c r="E329" s="54">
        <v>2</v>
      </c>
      <c r="F329" s="54">
        <v>3</v>
      </c>
      <c r="G329" s="54"/>
      <c r="H329" s="55">
        <v>4</v>
      </c>
      <c r="I329" s="56">
        <v>5</v>
      </c>
      <c r="J329" s="22">
        <v>6</v>
      </c>
      <c r="K329" s="70"/>
      <c r="L329" s="70"/>
      <c r="M329" s="70"/>
      <c r="N329" s="70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</row>
    <row r="330" spans="1:129" s="16" customFormat="1" ht="11.25">
      <c r="A330" s="61">
        <v>8</v>
      </c>
      <c r="B330" s="61"/>
      <c r="C330" s="61" t="s">
        <v>172</v>
      </c>
      <c r="D330" s="62"/>
      <c r="E330" s="64">
        <f>E331+E334</f>
        <v>21000</v>
      </c>
      <c r="F330" s="64">
        <f>F331+F334</f>
        <v>1000</v>
      </c>
      <c r="G330" s="64">
        <f>G331+G334</f>
        <v>1000</v>
      </c>
      <c r="H330" s="108">
        <f>H331+H334</f>
        <v>1272537</v>
      </c>
      <c r="I330" s="108">
        <v>0</v>
      </c>
      <c r="J330" s="108"/>
      <c r="K330" s="70"/>
      <c r="L330" s="70"/>
      <c r="M330" s="70"/>
      <c r="N330" s="70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</row>
    <row r="331" spans="1:129" s="16" customFormat="1" ht="11.25">
      <c r="A331" s="65"/>
      <c r="B331" s="66">
        <v>81</v>
      </c>
      <c r="C331" s="65" t="s">
        <v>173</v>
      </c>
      <c r="D331" s="67"/>
      <c r="E331" s="69">
        <f aca="true" t="shared" si="6" ref="E331:G332">E332</f>
        <v>20000</v>
      </c>
      <c r="F331" s="69">
        <f t="shared" si="6"/>
        <v>0</v>
      </c>
      <c r="G331" s="69">
        <f t="shared" si="6"/>
        <v>0</v>
      </c>
      <c r="H331" s="81">
        <v>0</v>
      </c>
      <c r="I331" s="81">
        <v>0</v>
      </c>
      <c r="J331" s="81"/>
      <c r="K331" s="70"/>
      <c r="L331" s="70"/>
      <c r="M331" s="70"/>
      <c r="N331" s="70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</row>
    <row r="332" spans="1:129" s="16" customFormat="1" ht="11.25">
      <c r="A332" s="65"/>
      <c r="B332" s="72">
        <v>812</v>
      </c>
      <c r="C332" s="65" t="s">
        <v>174</v>
      </c>
      <c r="D332" s="67"/>
      <c r="E332" s="69">
        <f t="shared" si="6"/>
        <v>20000</v>
      </c>
      <c r="F332" s="69">
        <f t="shared" si="6"/>
        <v>0</v>
      </c>
      <c r="G332" s="69">
        <f t="shared" si="6"/>
        <v>0</v>
      </c>
      <c r="H332" s="81">
        <v>0</v>
      </c>
      <c r="I332" s="81">
        <v>0</v>
      </c>
      <c r="J332" s="81"/>
      <c r="K332" s="70"/>
      <c r="L332" s="70"/>
      <c r="M332" s="70"/>
      <c r="N332" s="70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</row>
    <row r="333" spans="1:129" s="16" customFormat="1" ht="11.25">
      <c r="A333" s="70"/>
      <c r="B333" s="70">
        <v>8121</v>
      </c>
      <c r="C333" s="70" t="s">
        <v>175</v>
      </c>
      <c r="D333" s="77"/>
      <c r="E333" s="233">
        <v>20000</v>
      </c>
      <c r="F333" s="232"/>
      <c r="G333" s="232"/>
      <c r="H333" s="233">
        <v>0</v>
      </c>
      <c r="I333" s="84">
        <v>0</v>
      </c>
      <c r="J333" s="25"/>
      <c r="K333" s="70"/>
      <c r="L333" s="70"/>
      <c r="M333" s="70"/>
      <c r="N333" s="70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</row>
    <row r="334" spans="1:129" s="16" customFormat="1" ht="11.25">
      <c r="A334" s="65"/>
      <c r="B334" s="66">
        <v>84</v>
      </c>
      <c r="C334" s="65" t="s">
        <v>176</v>
      </c>
      <c r="D334" s="67"/>
      <c r="E334" s="69">
        <f aca="true" t="shared" si="7" ref="E334:H335">E335</f>
        <v>1000</v>
      </c>
      <c r="F334" s="69">
        <f t="shared" si="7"/>
        <v>1000</v>
      </c>
      <c r="G334" s="69">
        <f t="shared" si="7"/>
        <v>1000</v>
      </c>
      <c r="H334" s="81">
        <f t="shared" si="7"/>
        <v>1272537</v>
      </c>
      <c r="I334" s="220">
        <f>H334*100/E334</f>
        <v>127253.7</v>
      </c>
      <c r="J334" s="81"/>
      <c r="K334" s="70"/>
      <c r="L334" s="70"/>
      <c r="M334" s="70"/>
      <c r="N334" s="70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</row>
    <row r="335" spans="1:129" s="16" customFormat="1" ht="11.25">
      <c r="A335" s="65"/>
      <c r="B335" s="72">
        <v>844</v>
      </c>
      <c r="C335" s="65" t="s">
        <v>177</v>
      </c>
      <c r="D335" s="67"/>
      <c r="E335" s="69">
        <f t="shared" si="7"/>
        <v>1000</v>
      </c>
      <c r="F335" s="69">
        <f t="shared" si="7"/>
        <v>1000</v>
      </c>
      <c r="G335" s="69">
        <f t="shared" si="7"/>
        <v>1000</v>
      </c>
      <c r="H335" s="81">
        <f t="shared" si="7"/>
        <v>1272537</v>
      </c>
      <c r="I335" s="220">
        <f>H335*100/E335</f>
        <v>127253.7</v>
      </c>
      <c r="J335" s="81"/>
      <c r="K335" s="70"/>
      <c r="L335" s="70"/>
      <c r="M335" s="70"/>
      <c r="N335" s="70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</row>
    <row r="336" spans="1:129" s="16" customFormat="1" ht="11.25">
      <c r="A336" s="70"/>
      <c r="B336" s="70">
        <v>8441</v>
      </c>
      <c r="C336" s="70" t="s">
        <v>178</v>
      </c>
      <c r="D336" s="77"/>
      <c r="E336" s="233">
        <v>1000</v>
      </c>
      <c r="F336" s="232">
        <v>1000</v>
      </c>
      <c r="G336" s="232">
        <v>1000</v>
      </c>
      <c r="H336" s="233">
        <v>1272537</v>
      </c>
      <c r="I336" s="84">
        <v>0</v>
      </c>
      <c r="J336" s="25"/>
      <c r="K336" s="70"/>
      <c r="L336" s="70"/>
      <c r="M336" s="70"/>
      <c r="N336" s="70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</row>
    <row r="337" spans="1:129" s="16" customFormat="1" ht="11.25">
      <c r="A337" s="97">
        <v>5</v>
      </c>
      <c r="B337" s="105"/>
      <c r="C337" s="97" t="s">
        <v>203</v>
      </c>
      <c r="D337" s="105"/>
      <c r="E337" s="64">
        <f aca="true" t="shared" si="8" ref="E337:H339">E338</f>
        <v>50603.21</v>
      </c>
      <c r="F337" s="64">
        <f t="shared" si="8"/>
        <v>0</v>
      </c>
      <c r="G337" s="64">
        <f t="shared" si="8"/>
        <v>0</v>
      </c>
      <c r="H337" s="64">
        <f>H338</f>
        <v>0</v>
      </c>
      <c r="I337" s="61"/>
      <c r="J337" s="61"/>
      <c r="K337" s="70"/>
      <c r="L337" s="70"/>
      <c r="M337" s="70"/>
      <c r="N337" s="70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</row>
    <row r="338" spans="1:129" s="16" customFormat="1" ht="11.25">
      <c r="A338" s="99"/>
      <c r="B338" s="100">
        <v>54</v>
      </c>
      <c r="C338" s="99" t="s">
        <v>116</v>
      </c>
      <c r="D338" s="106"/>
      <c r="E338" s="69">
        <f t="shared" si="8"/>
        <v>50603.21</v>
      </c>
      <c r="F338" s="69">
        <f t="shared" si="8"/>
        <v>0</v>
      </c>
      <c r="G338" s="69">
        <f t="shared" si="8"/>
        <v>0</v>
      </c>
      <c r="H338" s="81">
        <v>0</v>
      </c>
      <c r="I338" s="81">
        <v>0</v>
      </c>
      <c r="J338" s="65"/>
      <c r="K338" s="70"/>
      <c r="L338" s="70"/>
      <c r="M338" s="70"/>
      <c r="N338" s="70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</row>
    <row r="339" spans="1:129" s="16" customFormat="1" ht="11.25">
      <c r="A339" s="99"/>
      <c r="B339" s="102">
        <v>542</v>
      </c>
      <c r="C339" s="99" t="s">
        <v>116</v>
      </c>
      <c r="D339" s="106"/>
      <c r="E339" s="69">
        <f t="shared" si="8"/>
        <v>50603.21</v>
      </c>
      <c r="F339" s="69">
        <f t="shared" si="8"/>
        <v>0</v>
      </c>
      <c r="G339" s="69">
        <f t="shared" si="8"/>
        <v>0</v>
      </c>
      <c r="H339" s="69">
        <f t="shared" si="8"/>
        <v>960048</v>
      </c>
      <c r="I339" s="219">
        <f>H339*100/E339</f>
        <v>1897.2077067838186</v>
      </c>
      <c r="J339" s="219"/>
      <c r="K339" s="70"/>
      <c r="L339" s="70"/>
      <c r="M339" s="70"/>
      <c r="N339" s="70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</row>
    <row r="340" spans="1:129" s="16" customFormat="1" ht="11.25">
      <c r="A340" s="70"/>
      <c r="B340" s="70">
        <v>5423</v>
      </c>
      <c r="C340" s="36" t="s">
        <v>116</v>
      </c>
      <c r="D340" s="107"/>
      <c r="E340" s="231">
        <v>50603.21</v>
      </c>
      <c r="F340" s="232"/>
      <c r="G340" s="232"/>
      <c r="H340" s="233">
        <v>960048</v>
      </c>
      <c r="I340" s="84">
        <v>0</v>
      </c>
      <c r="J340" s="26"/>
      <c r="K340" s="70"/>
      <c r="L340" s="70"/>
      <c r="M340" s="70"/>
      <c r="N340" s="70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</row>
    <row r="341" spans="1:129" s="16" customFormat="1" ht="11.25">
      <c r="A341" s="70"/>
      <c r="B341" s="70"/>
      <c r="C341" s="70"/>
      <c r="D341" s="77"/>
      <c r="E341" s="79"/>
      <c r="F341" s="13"/>
      <c r="G341" s="13"/>
      <c r="H341" s="84"/>
      <c r="I341" s="70"/>
      <c r="J341" s="26"/>
      <c r="K341" s="70"/>
      <c r="L341" s="70"/>
      <c r="M341" s="70"/>
      <c r="N341" s="70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</row>
    <row r="342" spans="1:129" s="16" customFormat="1" ht="12.75">
      <c r="A342" s="135" t="s">
        <v>204</v>
      </c>
      <c r="B342" s="115"/>
      <c r="C342" s="71"/>
      <c r="D342" s="71"/>
      <c r="E342" s="71"/>
      <c r="F342" s="131"/>
      <c r="G342" s="131"/>
      <c r="H342" s="84"/>
      <c r="I342" s="70"/>
      <c r="J342" s="26"/>
      <c r="K342" s="70"/>
      <c r="L342" s="70"/>
      <c r="M342" s="70"/>
      <c r="N342" s="70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</row>
    <row r="343" spans="1:129" s="16" customFormat="1" ht="11.25">
      <c r="A343" s="70"/>
      <c r="B343" s="70"/>
      <c r="C343" s="70"/>
      <c r="D343" s="77"/>
      <c r="E343" s="79"/>
      <c r="F343" s="13"/>
      <c r="G343" s="13"/>
      <c r="H343" s="84"/>
      <c r="I343" s="70"/>
      <c r="J343" s="26"/>
      <c r="K343" s="70"/>
      <c r="L343" s="70"/>
      <c r="M343" s="70"/>
      <c r="N343" s="70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</row>
    <row r="344" spans="1:129" s="16" customFormat="1" ht="11.25">
      <c r="A344" s="70"/>
      <c r="B344" s="70"/>
      <c r="C344" s="70"/>
      <c r="D344" s="77"/>
      <c r="E344" s="79"/>
      <c r="F344" s="13"/>
      <c r="G344" s="13"/>
      <c r="H344" s="84"/>
      <c r="I344" s="70"/>
      <c r="J344" s="26"/>
      <c r="K344" s="70"/>
      <c r="L344" s="70"/>
      <c r="M344" s="70"/>
      <c r="N344" s="70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</row>
    <row r="345" spans="1:129" s="16" customFormat="1" ht="11.25">
      <c r="A345" s="27" t="s">
        <v>20</v>
      </c>
      <c r="B345" s="27"/>
      <c r="C345" s="27"/>
      <c r="D345" s="27"/>
      <c r="E345" s="18"/>
      <c r="F345" s="18"/>
      <c r="G345" s="18"/>
      <c r="H345" s="18"/>
      <c r="I345" s="27"/>
      <c r="J345" s="27"/>
      <c r="K345" s="70"/>
      <c r="L345" s="70"/>
      <c r="M345" s="70"/>
      <c r="N345" s="70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</row>
    <row r="346" spans="1:129" s="16" customFormat="1" ht="11.25">
      <c r="A346" s="27" t="s">
        <v>21</v>
      </c>
      <c r="B346" s="52"/>
      <c r="C346" s="52"/>
      <c r="D346" s="52"/>
      <c r="E346" s="18" t="s">
        <v>22</v>
      </c>
      <c r="F346" s="18" t="s">
        <v>23</v>
      </c>
      <c r="G346" s="18" t="s">
        <v>413</v>
      </c>
      <c r="H346" s="18" t="s">
        <v>24</v>
      </c>
      <c r="I346" s="18" t="s">
        <v>25</v>
      </c>
      <c r="J346" s="18" t="s">
        <v>25</v>
      </c>
      <c r="K346" s="70"/>
      <c r="L346" s="70"/>
      <c r="M346" s="70"/>
      <c r="N346" s="70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</row>
    <row r="347" spans="1:129" s="16" customFormat="1" ht="11.25">
      <c r="A347" s="27" t="s">
        <v>26</v>
      </c>
      <c r="B347" s="18"/>
      <c r="C347" s="18" t="s">
        <v>27</v>
      </c>
      <c r="D347" s="52"/>
      <c r="E347" s="18" t="s">
        <v>28</v>
      </c>
      <c r="F347" s="18">
        <v>2019</v>
      </c>
      <c r="G347" s="18">
        <v>2019</v>
      </c>
      <c r="H347" s="18"/>
      <c r="I347" s="18" t="s">
        <v>29</v>
      </c>
      <c r="J347" s="18" t="s">
        <v>30</v>
      </c>
      <c r="K347" s="70"/>
      <c r="L347" s="70"/>
      <c r="M347" s="70"/>
      <c r="N347" s="70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</row>
    <row r="348" spans="1:129" s="16" customFormat="1" ht="11.25">
      <c r="A348" s="27" t="s">
        <v>31</v>
      </c>
      <c r="B348" s="27"/>
      <c r="C348" s="27"/>
      <c r="D348" s="27"/>
      <c r="E348" s="18">
        <v>2018</v>
      </c>
      <c r="F348" s="18" t="s">
        <v>32</v>
      </c>
      <c r="G348" s="18"/>
      <c r="H348" s="195">
        <v>2019</v>
      </c>
      <c r="I348" s="18"/>
      <c r="J348" s="18"/>
      <c r="K348" s="70"/>
      <c r="L348" s="70"/>
      <c r="M348" s="70"/>
      <c r="N348" s="70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</row>
    <row r="349" spans="1:129" s="16" customFormat="1" ht="11.25">
      <c r="A349" s="53"/>
      <c r="B349" s="53"/>
      <c r="C349" s="54">
        <v>1</v>
      </c>
      <c r="D349" s="53"/>
      <c r="E349" s="54">
        <v>2</v>
      </c>
      <c r="F349" s="54">
        <v>3</v>
      </c>
      <c r="G349" s="54"/>
      <c r="H349" s="55">
        <v>4</v>
      </c>
      <c r="I349" s="56">
        <v>5</v>
      </c>
      <c r="J349" s="22">
        <v>6</v>
      </c>
      <c r="K349" s="70"/>
      <c r="L349" s="70"/>
      <c r="M349" s="70"/>
      <c r="N349" s="70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</row>
    <row r="350" spans="1:129" s="16" customFormat="1" ht="11.25">
      <c r="A350" s="61">
        <v>8</v>
      </c>
      <c r="B350" s="61"/>
      <c r="C350" s="61" t="s">
        <v>172</v>
      </c>
      <c r="D350" s="62"/>
      <c r="E350" s="108">
        <v>0</v>
      </c>
      <c r="F350" s="64">
        <f>F351+F354</f>
        <v>21000</v>
      </c>
      <c r="G350" s="64">
        <f>G351+G354</f>
        <v>21000</v>
      </c>
      <c r="H350" s="108">
        <f>H351+H354</f>
        <v>1272537</v>
      </c>
      <c r="I350" s="108">
        <v>0</v>
      </c>
      <c r="J350" s="108"/>
      <c r="K350" s="70"/>
      <c r="L350" s="70"/>
      <c r="M350" s="70"/>
      <c r="N350" s="70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</row>
    <row r="351" spans="1:129" s="16" customFormat="1" ht="11.25">
      <c r="A351" s="65"/>
      <c r="B351" s="66">
        <v>81</v>
      </c>
      <c r="C351" s="65" t="s">
        <v>173</v>
      </c>
      <c r="D351" s="67"/>
      <c r="E351" s="81">
        <v>0</v>
      </c>
      <c r="F351" s="69">
        <f>F352</f>
        <v>20000</v>
      </c>
      <c r="G351" s="69">
        <f>G352</f>
        <v>20000</v>
      </c>
      <c r="H351" s="81">
        <v>0</v>
      </c>
      <c r="I351" s="220"/>
      <c r="J351" s="81"/>
      <c r="K351" s="70"/>
      <c r="L351" s="70"/>
      <c r="M351" s="70"/>
      <c r="N351" s="70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</row>
    <row r="352" spans="1:129" s="16" customFormat="1" ht="11.25">
      <c r="A352" s="65"/>
      <c r="B352" s="72">
        <v>812</v>
      </c>
      <c r="C352" s="65" t="s">
        <v>174</v>
      </c>
      <c r="D352" s="67"/>
      <c r="E352" s="81">
        <v>0</v>
      </c>
      <c r="F352" s="69">
        <f>F353</f>
        <v>20000</v>
      </c>
      <c r="G352" s="69">
        <f>G353</f>
        <v>20000</v>
      </c>
      <c r="H352" s="81">
        <v>0</v>
      </c>
      <c r="I352" s="81">
        <v>0</v>
      </c>
      <c r="J352" s="81"/>
      <c r="K352" s="70"/>
      <c r="L352" s="70"/>
      <c r="M352" s="70"/>
      <c r="N352" s="70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</row>
    <row r="353" spans="1:129" s="16" customFormat="1" ht="11.25">
      <c r="A353" s="70"/>
      <c r="B353" s="70">
        <v>8121</v>
      </c>
      <c r="C353" s="70" t="s">
        <v>175</v>
      </c>
      <c r="D353" s="77"/>
      <c r="E353" s="233">
        <v>0</v>
      </c>
      <c r="F353" s="232">
        <v>20000</v>
      </c>
      <c r="G353" s="232">
        <v>20000</v>
      </c>
      <c r="H353" s="233">
        <v>0</v>
      </c>
      <c r="I353" s="84">
        <v>0</v>
      </c>
      <c r="J353" s="25"/>
      <c r="K353" s="70"/>
      <c r="L353" s="70"/>
      <c r="M353" s="70"/>
      <c r="N353" s="70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</row>
    <row r="354" spans="1:129" s="16" customFormat="1" ht="11.25">
      <c r="A354" s="65"/>
      <c r="B354" s="66">
        <v>84</v>
      </c>
      <c r="C354" s="65" t="s">
        <v>176</v>
      </c>
      <c r="D354" s="67"/>
      <c r="E354" s="81">
        <v>0</v>
      </c>
      <c r="F354" s="69">
        <f aca="true" t="shared" si="9" ref="F354:H355">F355</f>
        <v>1000</v>
      </c>
      <c r="G354" s="69">
        <f t="shared" si="9"/>
        <v>1000</v>
      </c>
      <c r="H354" s="81">
        <f t="shared" si="9"/>
        <v>1272537</v>
      </c>
      <c r="I354" s="81">
        <v>0</v>
      </c>
      <c r="J354" s="81"/>
      <c r="K354" s="70"/>
      <c r="L354" s="70"/>
      <c r="M354" s="70"/>
      <c r="N354" s="70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</row>
    <row r="355" spans="1:129" s="16" customFormat="1" ht="11.25">
      <c r="A355" s="65"/>
      <c r="B355" s="72">
        <v>844</v>
      </c>
      <c r="C355" s="65" t="s">
        <v>177</v>
      </c>
      <c r="D355" s="67"/>
      <c r="E355" s="81">
        <v>0</v>
      </c>
      <c r="F355" s="69">
        <f t="shared" si="9"/>
        <v>1000</v>
      </c>
      <c r="G355" s="69">
        <f t="shared" si="9"/>
        <v>1000</v>
      </c>
      <c r="H355" s="81">
        <f t="shared" si="9"/>
        <v>1272537</v>
      </c>
      <c r="I355" s="81">
        <v>0</v>
      </c>
      <c r="J355" s="81"/>
      <c r="K355" s="70"/>
      <c r="L355" s="70"/>
      <c r="M355" s="70"/>
      <c r="N355" s="70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</row>
    <row r="356" spans="1:129" s="16" customFormat="1" ht="11.25">
      <c r="A356" s="70"/>
      <c r="B356" s="70">
        <v>8441</v>
      </c>
      <c r="C356" s="70" t="s">
        <v>178</v>
      </c>
      <c r="D356" s="77"/>
      <c r="E356" s="233">
        <v>0</v>
      </c>
      <c r="F356" s="232">
        <v>1000</v>
      </c>
      <c r="G356" s="232">
        <v>1000</v>
      </c>
      <c r="H356" s="233">
        <v>1272537</v>
      </c>
      <c r="I356" s="84">
        <v>0</v>
      </c>
      <c r="J356" s="25"/>
      <c r="K356" s="70"/>
      <c r="L356" s="70"/>
      <c r="M356" s="70"/>
      <c r="N356" s="70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</row>
    <row r="357" spans="1:129" s="16" customFormat="1" ht="11.25">
      <c r="A357" s="97">
        <v>5</v>
      </c>
      <c r="B357" s="105"/>
      <c r="C357" s="97" t="s">
        <v>203</v>
      </c>
      <c r="D357" s="105"/>
      <c r="E357" s="63">
        <f aca="true" t="shared" si="10" ref="E357:H359">E358</f>
        <v>50603.21</v>
      </c>
      <c r="F357" s="63">
        <f t="shared" si="10"/>
        <v>700000</v>
      </c>
      <c r="G357" s="63">
        <f t="shared" si="10"/>
        <v>700000</v>
      </c>
      <c r="H357" s="63">
        <f t="shared" si="10"/>
        <v>960048</v>
      </c>
      <c r="I357" s="61"/>
      <c r="J357" s="61"/>
      <c r="K357" s="70"/>
      <c r="L357" s="70"/>
      <c r="M357" s="70"/>
      <c r="N357" s="70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</row>
    <row r="358" spans="1:129" s="16" customFormat="1" ht="11.25">
      <c r="A358" s="99"/>
      <c r="B358" s="100">
        <v>54</v>
      </c>
      <c r="C358" s="99" t="s">
        <v>116</v>
      </c>
      <c r="D358" s="106"/>
      <c r="E358" s="68">
        <f t="shared" si="10"/>
        <v>50603.21</v>
      </c>
      <c r="F358" s="68">
        <f t="shared" si="10"/>
        <v>700000</v>
      </c>
      <c r="G358" s="68">
        <f t="shared" si="10"/>
        <v>700000</v>
      </c>
      <c r="H358" s="68">
        <f t="shared" si="10"/>
        <v>960048</v>
      </c>
      <c r="I358" s="219">
        <f>H358*100/E358</f>
        <v>1897.2077067838186</v>
      </c>
      <c r="J358" s="219">
        <f>H358*100/F358</f>
        <v>137.14971428571428</v>
      </c>
      <c r="K358" s="70"/>
      <c r="L358" s="70"/>
      <c r="M358" s="70"/>
      <c r="N358" s="70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</row>
    <row r="359" spans="1:129" s="16" customFormat="1" ht="11.25">
      <c r="A359" s="99"/>
      <c r="B359" s="102">
        <v>542</v>
      </c>
      <c r="C359" s="99" t="s">
        <v>116</v>
      </c>
      <c r="D359" s="106"/>
      <c r="E359" s="68">
        <f t="shared" si="10"/>
        <v>50603.21</v>
      </c>
      <c r="F359" s="68">
        <f t="shared" si="10"/>
        <v>700000</v>
      </c>
      <c r="G359" s="68">
        <f t="shared" si="10"/>
        <v>700000</v>
      </c>
      <c r="H359" s="68">
        <f t="shared" si="10"/>
        <v>960048</v>
      </c>
      <c r="I359" s="219">
        <f>H359*100/E359</f>
        <v>1897.2077067838186</v>
      </c>
      <c r="J359" s="219">
        <f>H359*100/F359</f>
        <v>137.14971428571428</v>
      </c>
      <c r="K359" s="70"/>
      <c r="L359" s="70"/>
      <c r="M359" s="70"/>
      <c r="N359" s="70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</row>
    <row r="360" spans="1:129" s="16" customFormat="1" ht="11.25">
      <c r="A360" s="70"/>
      <c r="B360" s="70">
        <v>5423</v>
      </c>
      <c r="C360" s="36" t="s">
        <v>116</v>
      </c>
      <c r="D360" s="107"/>
      <c r="E360" s="231">
        <v>50603.21</v>
      </c>
      <c r="F360" s="232">
        <v>700000</v>
      </c>
      <c r="G360" s="232">
        <v>700000</v>
      </c>
      <c r="H360" s="233">
        <v>960048</v>
      </c>
      <c r="I360" s="84">
        <v>0</v>
      </c>
      <c r="J360" s="26"/>
      <c r="K360" s="70"/>
      <c r="L360" s="70"/>
      <c r="M360" s="70"/>
      <c r="N360" s="70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</row>
    <row r="361" spans="1:129" s="16" customFormat="1" ht="11.25">
      <c r="A361" s="70"/>
      <c r="B361" s="70"/>
      <c r="C361" s="70"/>
      <c r="D361" s="77"/>
      <c r="E361" s="79"/>
      <c r="F361" s="13"/>
      <c r="G361" s="13"/>
      <c r="H361" s="84"/>
      <c r="I361" s="70"/>
      <c r="J361" s="26"/>
      <c r="K361" s="70"/>
      <c r="L361" s="70"/>
      <c r="M361" s="70"/>
      <c r="N361" s="70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</row>
    <row r="362" spans="1:129" s="16" customFormat="1" ht="11.25">
      <c r="A362" s="70"/>
      <c r="B362" s="70"/>
      <c r="C362" s="70"/>
      <c r="D362" s="77"/>
      <c r="E362" s="79"/>
      <c r="F362" s="13"/>
      <c r="G362" s="13"/>
      <c r="H362" s="84"/>
      <c r="I362" s="70"/>
      <c r="J362" s="26"/>
      <c r="K362" s="70"/>
      <c r="L362" s="70"/>
      <c r="M362" s="70"/>
      <c r="N362" s="70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</row>
    <row r="363" spans="1:129" s="16" customFormat="1" ht="11.25">
      <c r="A363" s="70"/>
      <c r="B363" s="70"/>
      <c r="C363" s="70"/>
      <c r="D363" s="77"/>
      <c r="E363" s="79"/>
      <c r="F363" s="13"/>
      <c r="G363" s="13"/>
      <c r="H363" s="84"/>
      <c r="I363" s="70"/>
      <c r="J363" s="26"/>
      <c r="K363" s="70"/>
      <c r="L363" s="70"/>
      <c r="M363" s="70"/>
      <c r="N363" s="70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</row>
    <row r="364" spans="1:129" s="16" customFormat="1" ht="11.25">
      <c r="A364" s="254" t="s">
        <v>205</v>
      </c>
      <c r="B364" s="254"/>
      <c r="C364" s="254"/>
      <c r="D364" s="136"/>
      <c r="E364" s="37"/>
      <c r="F364" s="13"/>
      <c r="G364" s="13"/>
      <c r="H364" s="79"/>
      <c r="I364" s="70"/>
      <c r="J364" s="26"/>
      <c r="K364" s="70"/>
      <c r="L364" s="70"/>
      <c r="M364" s="70"/>
      <c r="N364" s="70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</row>
    <row r="365" spans="1:129" s="16" customFormat="1" ht="11.25">
      <c r="A365" s="36"/>
      <c r="B365" s="137"/>
      <c r="C365" s="138" t="s">
        <v>206</v>
      </c>
      <c r="D365" s="138"/>
      <c r="E365" s="37"/>
      <c r="F365" s="13"/>
      <c r="G365" s="13"/>
      <c r="H365" s="79"/>
      <c r="I365" s="70"/>
      <c r="J365" s="26"/>
      <c r="K365" s="70"/>
      <c r="L365" s="70"/>
      <c r="M365" s="70"/>
      <c r="N365" s="70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</row>
    <row r="366" spans="1:129" s="16" customFormat="1" ht="11.25">
      <c r="A366" s="13"/>
      <c r="B366" s="13"/>
      <c r="C366" s="14"/>
      <c r="D366" s="13"/>
      <c r="E366" s="37"/>
      <c r="F366" s="13"/>
      <c r="G366" s="13"/>
      <c r="H366" s="13"/>
      <c r="I366" s="70"/>
      <c r="J366" s="26"/>
      <c r="K366" s="70"/>
      <c r="L366" s="70"/>
      <c r="M366" s="70"/>
      <c r="N366" s="70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</row>
    <row r="367" spans="1:129" s="16" customFormat="1" ht="11.25">
      <c r="A367" s="13"/>
      <c r="B367" s="13" t="s">
        <v>207</v>
      </c>
      <c r="C367" s="13"/>
      <c r="D367" s="13"/>
      <c r="E367" s="37"/>
      <c r="F367" s="13"/>
      <c r="G367" s="13"/>
      <c r="H367" s="13"/>
      <c r="I367" s="70"/>
      <c r="J367" s="26"/>
      <c r="K367" s="70"/>
      <c r="L367" s="70"/>
      <c r="M367" s="70"/>
      <c r="N367" s="70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</row>
    <row r="368" spans="1:129" s="16" customFormat="1" ht="12" thickBot="1">
      <c r="A368" s="13"/>
      <c r="B368" s="13"/>
      <c r="C368" s="13"/>
      <c r="D368" s="13"/>
      <c r="E368" s="37"/>
      <c r="F368" s="109"/>
      <c r="G368" s="109"/>
      <c r="H368" s="13"/>
      <c r="I368" s="70"/>
      <c r="J368" s="26"/>
      <c r="K368" s="70"/>
      <c r="L368" s="70"/>
      <c r="M368" s="70"/>
      <c r="N368" s="70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</row>
    <row r="369" spans="1:129" s="114" customFormat="1" ht="12" thickBot="1">
      <c r="A369" s="13"/>
      <c r="B369" s="13" t="s">
        <v>208</v>
      </c>
      <c r="C369" s="13"/>
      <c r="D369" s="13"/>
      <c r="E369" s="37"/>
      <c r="F369" s="139"/>
      <c r="G369" s="139"/>
      <c r="H369" s="13"/>
      <c r="I369" s="70"/>
      <c r="J369" s="26"/>
      <c r="K369" s="70"/>
      <c r="L369" s="70"/>
      <c r="M369" s="70"/>
      <c r="N369" s="70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</row>
    <row r="370" spans="1:129" s="114" customFormat="1" ht="12" thickBot="1">
      <c r="A370" s="13"/>
      <c r="B370" s="13"/>
      <c r="C370" s="13"/>
      <c r="D370" s="13"/>
      <c r="E370" s="37"/>
      <c r="F370" s="139"/>
      <c r="G370" s="139"/>
      <c r="H370" s="13"/>
      <c r="I370" s="70"/>
      <c r="J370" s="26"/>
      <c r="K370" s="70"/>
      <c r="L370" s="70"/>
      <c r="M370" s="70"/>
      <c r="N370" s="70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</row>
    <row r="371" spans="1:129" s="114" customFormat="1" ht="12" thickBot="1">
      <c r="A371" s="27" t="s">
        <v>20</v>
      </c>
      <c r="B371" s="27"/>
      <c r="C371" s="27"/>
      <c r="D371" s="27"/>
      <c r="E371" s="18"/>
      <c r="F371" s="18"/>
      <c r="G371" s="18"/>
      <c r="H371" s="27"/>
      <c r="I371" s="140"/>
      <c r="J371" s="140"/>
      <c r="K371" s="70"/>
      <c r="L371" s="70"/>
      <c r="M371" s="70"/>
      <c r="N371" s="70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</row>
    <row r="372" spans="1:129" s="114" customFormat="1" ht="12" thickBot="1">
      <c r="A372" s="27" t="s">
        <v>21</v>
      </c>
      <c r="B372" s="52"/>
      <c r="C372" s="52"/>
      <c r="D372" s="52"/>
      <c r="E372" s="18" t="s">
        <v>23</v>
      </c>
      <c r="F372" s="18" t="s">
        <v>413</v>
      </c>
      <c r="G372" s="18" t="s">
        <v>414</v>
      </c>
      <c r="H372" s="18" t="s">
        <v>25</v>
      </c>
      <c r="I372" s="141"/>
      <c r="J372" s="141"/>
      <c r="K372" s="70"/>
      <c r="L372" s="70"/>
      <c r="M372" s="70"/>
      <c r="N372" s="70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</row>
    <row r="373" spans="1:129" s="114" customFormat="1" ht="12" thickBot="1">
      <c r="A373" s="27" t="s">
        <v>26</v>
      </c>
      <c r="B373" s="52" t="s">
        <v>209</v>
      </c>
      <c r="C373" s="52"/>
      <c r="D373" s="52"/>
      <c r="E373" s="18">
        <v>2019</v>
      </c>
      <c r="F373" s="18"/>
      <c r="G373" s="18"/>
      <c r="H373" s="18" t="s">
        <v>30</v>
      </c>
      <c r="I373" s="141"/>
      <c r="J373" s="141"/>
      <c r="K373" s="70"/>
      <c r="L373" s="70"/>
      <c r="M373" s="70"/>
      <c r="N373" s="70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</row>
    <row r="374" spans="1:129" s="114" customFormat="1" ht="12" thickBot="1">
      <c r="A374" s="27" t="s">
        <v>31</v>
      </c>
      <c r="B374" s="27"/>
      <c r="C374" s="27"/>
      <c r="D374" s="27"/>
      <c r="E374" s="18" t="s">
        <v>32</v>
      </c>
      <c r="F374" s="195">
        <v>2019</v>
      </c>
      <c r="G374" s="195">
        <v>2019</v>
      </c>
      <c r="H374" s="18"/>
      <c r="I374" s="141"/>
      <c r="J374" s="141"/>
      <c r="K374" s="70"/>
      <c r="L374" s="70"/>
      <c r="M374" s="70"/>
      <c r="N374" s="70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</row>
    <row r="375" spans="1:129" s="114" customFormat="1" ht="12" thickBot="1">
      <c r="A375" s="53">
        <v>1</v>
      </c>
      <c r="B375" s="53"/>
      <c r="C375" s="54">
        <v>2</v>
      </c>
      <c r="D375" s="53"/>
      <c r="E375" s="54">
        <v>3</v>
      </c>
      <c r="F375" s="55">
        <v>4</v>
      </c>
      <c r="G375" s="55"/>
      <c r="H375" s="56">
        <v>5</v>
      </c>
      <c r="I375" s="142"/>
      <c r="J375" s="143"/>
      <c r="K375" s="70"/>
      <c r="L375" s="70"/>
      <c r="M375" s="70"/>
      <c r="N375" s="70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</row>
    <row r="376" spans="1:129" s="114" customFormat="1" ht="12" thickBot="1">
      <c r="A376" s="57"/>
      <c r="B376" s="57" t="s">
        <v>33</v>
      </c>
      <c r="C376" s="57"/>
      <c r="D376" s="58"/>
      <c r="E376" s="60">
        <f>SUM(E377:E386)</f>
        <v>3785371</v>
      </c>
      <c r="F376" s="60">
        <f>SUM(F377:F386)</f>
        <v>9990500</v>
      </c>
      <c r="G376" s="60">
        <f>SUM(G377:G386)</f>
        <v>12644383</v>
      </c>
      <c r="H376" s="224">
        <f>F376*100/E376</f>
        <v>263.92393242300426</v>
      </c>
      <c r="I376" s="49"/>
      <c r="J376" s="49"/>
      <c r="K376" s="70"/>
      <c r="L376" s="70"/>
      <c r="M376" s="70"/>
      <c r="N376" s="70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</row>
    <row r="377" spans="1:129" s="114" customFormat="1" ht="12" thickBot="1">
      <c r="A377" s="66">
        <v>31</v>
      </c>
      <c r="B377" s="65" t="s">
        <v>34</v>
      </c>
      <c r="C377" s="67"/>
      <c r="D377" s="68"/>
      <c r="E377" s="69">
        <f>E58</f>
        <v>520567</v>
      </c>
      <c r="F377" s="68">
        <f>G58</f>
        <v>1800000</v>
      </c>
      <c r="G377" s="68">
        <f>H58</f>
        <v>1806911</v>
      </c>
      <c r="H377" s="223">
        <f>F377*100/E377</f>
        <v>345.7768164328511</v>
      </c>
      <c r="I377" s="70"/>
      <c r="J377" s="26"/>
      <c r="K377" s="70"/>
      <c r="L377" s="70"/>
      <c r="M377" s="70"/>
      <c r="N377" s="70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</row>
    <row r="378" spans="1:129" s="114" customFormat="1" ht="12" thickBot="1">
      <c r="A378" s="66">
        <v>32</v>
      </c>
      <c r="B378" s="65" t="s">
        <v>40</v>
      </c>
      <c r="C378" s="67"/>
      <c r="D378" s="68"/>
      <c r="E378" s="69">
        <f>E66</f>
        <v>2135836</v>
      </c>
      <c r="F378" s="68">
        <f>G66</f>
        <v>4751000</v>
      </c>
      <c r="G378" s="68">
        <f>H66</f>
        <v>3809604</v>
      </c>
      <c r="H378" s="223">
        <f>F378*100/E378</f>
        <v>222.44217252635502</v>
      </c>
      <c r="I378" s="70"/>
      <c r="J378" s="26"/>
      <c r="K378" s="70"/>
      <c r="L378" s="70"/>
      <c r="M378" s="70"/>
      <c r="N378" s="70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</row>
    <row r="379" spans="1:129" s="114" customFormat="1" ht="12" thickBot="1">
      <c r="A379" s="66">
        <v>34</v>
      </c>
      <c r="B379" s="65" t="s">
        <v>63</v>
      </c>
      <c r="C379" s="67"/>
      <c r="D379" s="68"/>
      <c r="E379" s="69">
        <f>E90</f>
        <v>29449</v>
      </c>
      <c r="F379" s="68">
        <f>G90</f>
        <v>90000</v>
      </c>
      <c r="G379" s="68">
        <f>H90</f>
        <v>94781</v>
      </c>
      <c r="H379" s="223">
        <f>F379*100/E379</f>
        <v>305.6130938232198</v>
      </c>
      <c r="I379" s="70"/>
      <c r="J379" s="26"/>
      <c r="K379" s="70"/>
      <c r="L379" s="70"/>
      <c r="M379" s="70"/>
      <c r="N379" s="70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</row>
    <row r="380" spans="1:129" s="114" customFormat="1" ht="12" thickBot="1">
      <c r="A380" s="66">
        <v>35</v>
      </c>
      <c r="B380" s="65" t="s">
        <v>70</v>
      </c>
      <c r="C380" s="67"/>
      <c r="D380" s="68"/>
      <c r="E380" s="69">
        <f>E97</f>
        <v>0</v>
      </c>
      <c r="F380" s="81">
        <f>G97</f>
        <v>130000</v>
      </c>
      <c r="G380" s="81">
        <f>H97</f>
        <v>146950</v>
      </c>
      <c r="H380" s="223"/>
      <c r="I380" s="70"/>
      <c r="J380" s="26"/>
      <c r="K380" s="70"/>
      <c r="L380" s="70"/>
      <c r="M380" s="70"/>
      <c r="N380" s="70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</row>
    <row r="381" spans="1:129" s="16" customFormat="1" ht="11.25">
      <c r="A381" s="66">
        <v>36</v>
      </c>
      <c r="B381" s="65" t="s">
        <v>75</v>
      </c>
      <c r="C381" s="67"/>
      <c r="D381" s="68"/>
      <c r="E381" s="69">
        <f>E102</f>
        <v>83697</v>
      </c>
      <c r="F381" s="69">
        <f>G102</f>
        <v>510000</v>
      </c>
      <c r="G381" s="68">
        <f>H102</f>
        <v>40626</v>
      </c>
      <c r="H381" s="223">
        <f aca="true" t="shared" si="11" ref="H381:H386">F381*100/E381</f>
        <v>609.340836589125</v>
      </c>
      <c r="I381" s="49"/>
      <c r="J381" s="26"/>
      <c r="K381" s="70"/>
      <c r="L381" s="70"/>
      <c r="M381" s="70"/>
      <c r="N381" s="70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</row>
    <row r="382" spans="1:129" s="16" customFormat="1" ht="11.25">
      <c r="A382" s="66">
        <v>37</v>
      </c>
      <c r="B382" s="65" t="s">
        <v>83</v>
      </c>
      <c r="C382" s="67"/>
      <c r="D382" s="68"/>
      <c r="E382" s="69">
        <f>E110</f>
        <v>107030</v>
      </c>
      <c r="F382" s="68">
        <f>G110</f>
        <v>425000</v>
      </c>
      <c r="G382" s="68">
        <f>H110</f>
        <v>218891</v>
      </c>
      <c r="H382" s="223">
        <f t="shared" si="11"/>
        <v>397.0849294590302</v>
      </c>
      <c r="I382" s="70"/>
      <c r="J382" s="26"/>
      <c r="K382" s="70"/>
      <c r="L382" s="70"/>
      <c r="M382" s="70"/>
      <c r="N382" s="70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</row>
    <row r="383" spans="1:129" s="16" customFormat="1" ht="11.25">
      <c r="A383" s="66">
        <v>38</v>
      </c>
      <c r="B383" s="65" t="s">
        <v>90</v>
      </c>
      <c r="C383" s="67"/>
      <c r="D383" s="91"/>
      <c r="E383" s="69">
        <f>E117</f>
        <v>611124</v>
      </c>
      <c r="F383" s="81">
        <f>G117</f>
        <v>1224500</v>
      </c>
      <c r="G383" s="81">
        <f>H117</f>
        <v>916381</v>
      </c>
      <c r="H383" s="223">
        <f t="shared" si="11"/>
        <v>200.36850131888127</v>
      </c>
      <c r="I383" s="70"/>
      <c r="J383" s="26"/>
      <c r="K383" s="70"/>
      <c r="L383" s="70"/>
      <c r="M383" s="70"/>
      <c r="N383" s="70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</row>
    <row r="384" spans="1:129" s="16" customFormat="1" ht="11.25">
      <c r="A384" s="100">
        <v>41</v>
      </c>
      <c r="B384" s="99" t="s">
        <v>99</v>
      </c>
      <c r="C384" s="101"/>
      <c r="D384" s="69"/>
      <c r="E384" s="69">
        <f>E126</f>
        <v>40000</v>
      </c>
      <c r="F384" s="69">
        <f>G126</f>
        <v>30000</v>
      </c>
      <c r="G384" s="69">
        <f>H126</f>
        <v>27700</v>
      </c>
      <c r="H384" s="223">
        <f t="shared" si="11"/>
        <v>75</v>
      </c>
      <c r="I384" s="70"/>
      <c r="J384" s="26"/>
      <c r="K384" s="70"/>
      <c r="L384" s="70"/>
      <c r="M384" s="70"/>
      <c r="N384" s="70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</row>
    <row r="385" spans="1:129" s="16" customFormat="1" ht="11.25">
      <c r="A385" s="66">
        <v>42</v>
      </c>
      <c r="B385" s="65" t="s">
        <v>102</v>
      </c>
      <c r="C385" s="67"/>
      <c r="D385" s="68"/>
      <c r="E385" s="69">
        <f>E278</f>
        <v>207326</v>
      </c>
      <c r="F385" s="68">
        <f>G278</f>
        <v>30000</v>
      </c>
      <c r="G385" s="68">
        <f>H278</f>
        <v>4622491</v>
      </c>
      <c r="H385" s="223">
        <f t="shared" si="11"/>
        <v>14.469965175617144</v>
      </c>
      <c r="I385" s="70"/>
      <c r="J385" s="26"/>
      <c r="K385" s="70"/>
      <c r="L385" s="70"/>
      <c r="M385" s="70"/>
      <c r="N385" s="70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</row>
    <row r="386" spans="1:129" s="16" customFormat="1" ht="11.25">
      <c r="A386" s="100">
        <v>54</v>
      </c>
      <c r="B386" s="99" t="s">
        <v>116</v>
      </c>
      <c r="C386" s="106"/>
      <c r="D386" s="68"/>
      <c r="E386" s="69">
        <f>E145</f>
        <v>50342</v>
      </c>
      <c r="F386" s="81">
        <f>G145</f>
        <v>1000000</v>
      </c>
      <c r="G386" s="81">
        <f>H145</f>
        <v>960048</v>
      </c>
      <c r="H386" s="223">
        <f t="shared" si="11"/>
        <v>1986.4129355210362</v>
      </c>
      <c r="I386" s="49"/>
      <c r="J386" s="26"/>
      <c r="K386" s="70"/>
      <c r="L386" s="70"/>
      <c r="M386" s="70"/>
      <c r="N386" s="70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</row>
    <row r="387" spans="1:129" s="16" customFormat="1" ht="11.25">
      <c r="A387" s="100">
        <v>92</v>
      </c>
      <c r="B387" s="99" t="s">
        <v>118</v>
      </c>
      <c r="C387" s="106"/>
      <c r="D387" s="68"/>
      <c r="E387" s="69"/>
      <c r="F387" s="81">
        <v>0</v>
      </c>
      <c r="G387" s="81"/>
      <c r="H387" s="81">
        <v>0</v>
      </c>
      <c r="I387" s="93"/>
      <c r="J387" s="26"/>
      <c r="K387" s="70"/>
      <c r="L387" s="70"/>
      <c r="M387" s="70"/>
      <c r="N387" s="70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</row>
    <row r="388" spans="1:129" s="16" customFormat="1" ht="11.25">
      <c r="A388" s="144"/>
      <c r="B388" s="49"/>
      <c r="C388" s="145"/>
      <c r="D388" s="146"/>
      <c r="E388" s="147"/>
      <c r="F388" s="146"/>
      <c r="G388" s="146"/>
      <c r="H388" s="49"/>
      <c r="I388" s="93"/>
      <c r="J388" s="49"/>
      <c r="K388" s="70"/>
      <c r="L388" s="70"/>
      <c r="M388" s="70"/>
      <c r="N388" s="70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</row>
    <row r="389" spans="1:129" s="16" customFormat="1" ht="11.25">
      <c r="A389" s="144"/>
      <c r="B389" s="49"/>
      <c r="C389" s="145"/>
      <c r="D389" s="146"/>
      <c r="E389" s="147"/>
      <c r="F389" s="146"/>
      <c r="G389" s="146"/>
      <c r="H389" s="49"/>
      <c r="I389" s="93"/>
      <c r="J389" s="49"/>
      <c r="K389" s="70"/>
      <c r="L389" s="70"/>
      <c r="M389" s="70"/>
      <c r="N389" s="70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</row>
    <row r="390" spans="1:129" s="16" customFormat="1" ht="11.25">
      <c r="A390" s="144"/>
      <c r="B390" s="13" t="s">
        <v>210</v>
      </c>
      <c r="C390" s="13"/>
      <c r="D390" s="13"/>
      <c r="E390" s="37"/>
      <c r="F390" s="146"/>
      <c r="G390" s="146"/>
      <c r="H390" s="49"/>
      <c r="I390" s="93"/>
      <c r="J390" s="49"/>
      <c r="K390" s="70"/>
      <c r="L390" s="70"/>
      <c r="M390" s="70"/>
      <c r="N390" s="70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</row>
    <row r="391" spans="1:129" s="16" customFormat="1" ht="11.25">
      <c r="A391" s="144"/>
      <c r="B391" s="49"/>
      <c r="C391" s="145"/>
      <c r="D391" s="146"/>
      <c r="E391" s="147"/>
      <c r="F391" s="146"/>
      <c r="G391" s="146"/>
      <c r="H391" s="49"/>
      <c r="I391" s="93"/>
      <c r="J391" s="49"/>
      <c r="K391" s="70"/>
      <c r="L391" s="70"/>
      <c r="M391" s="70"/>
      <c r="N391" s="70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</row>
    <row r="392" spans="1:129" s="16" customFormat="1" ht="11.25">
      <c r="A392" s="144"/>
      <c r="B392" s="49"/>
      <c r="C392" s="145"/>
      <c r="D392" s="146"/>
      <c r="E392" s="147"/>
      <c r="F392" s="146"/>
      <c r="G392" s="146"/>
      <c r="H392" s="49"/>
      <c r="I392" s="93"/>
      <c r="J392" s="49"/>
      <c r="K392" s="70"/>
      <c r="L392" s="70"/>
      <c r="M392" s="70"/>
      <c r="N392" s="70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</row>
    <row r="393" spans="1:129" s="16" customFormat="1" ht="11.25">
      <c r="A393" s="27" t="s">
        <v>20</v>
      </c>
      <c r="B393" s="27"/>
      <c r="C393" s="27"/>
      <c r="D393" s="27"/>
      <c r="E393" s="18"/>
      <c r="F393" s="18"/>
      <c r="G393" s="18"/>
      <c r="H393" s="27"/>
      <c r="I393" s="93"/>
      <c r="J393" s="49"/>
      <c r="K393" s="70"/>
      <c r="L393" s="70"/>
      <c r="M393" s="70"/>
      <c r="N393" s="70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</row>
    <row r="394" spans="1:129" s="16" customFormat="1" ht="11.25">
      <c r="A394" s="27" t="s">
        <v>21</v>
      </c>
      <c r="B394" s="52"/>
      <c r="C394" s="52"/>
      <c r="D394" s="52"/>
      <c r="E394" s="18" t="s">
        <v>23</v>
      </c>
      <c r="F394" s="18" t="s">
        <v>415</v>
      </c>
      <c r="G394" s="18" t="s">
        <v>414</v>
      </c>
      <c r="H394" s="18" t="s">
        <v>25</v>
      </c>
      <c r="I394" s="70"/>
      <c r="J394" s="26"/>
      <c r="K394" s="70"/>
      <c r="L394" s="70"/>
      <c r="M394" s="70"/>
      <c r="N394" s="70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</row>
    <row r="395" spans="1:129" s="16" customFormat="1" ht="11.25">
      <c r="A395" s="27" t="s">
        <v>26</v>
      </c>
      <c r="B395" s="52" t="s">
        <v>209</v>
      </c>
      <c r="C395" s="52"/>
      <c r="D395" s="52"/>
      <c r="E395" s="18">
        <v>2019</v>
      </c>
      <c r="F395" s="18"/>
      <c r="G395" s="18"/>
      <c r="H395" s="18" t="s">
        <v>30</v>
      </c>
      <c r="I395" s="70"/>
      <c r="J395" s="26"/>
      <c r="K395" s="70"/>
      <c r="L395" s="70"/>
      <c r="M395" s="70"/>
      <c r="N395" s="70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</row>
    <row r="396" spans="1:129" s="16" customFormat="1" ht="11.25">
      <c r="A396" s="27" t="s">
        <v>31</v>
      </c>
      <c r="B396" s="27"/>
      <c r="C396" s="27"/>
      <c r="D396" s="27"/>
      <c r="E396" s="18" t="s">
        <v>32</v>
      </c>
      <c r="F396" s="195">
        <v>2019</v>
      </c>
      <c r="G396" s="195">
        <v>2019</v>
      </c>
      <c r="H396" s="18"/>
      <c r="I396" s="70"/>
      <c r="J396" s="26"/>
      <c r="K396" s="70"/>
      <c r="L396" s="70"/>
      <c r="M396" s="70"/>
      <c r="N396" s="70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</row>
    <row r="397" spans="1:129" s="16" customFormat="1" ht="12" thickBot="1">
      <c r="A397" s="53">
        <v>1</v>
      </c>
      <c r="B397" s="53"/>
      <c r="C397" s="54">
        <v>2</v>
      </c>
      <c r="D397" s="53"/>
      <c r="E397" s="54">
        <v>3</v>
      </c>
      <c r="F397" s="55">
        <v>4</v>
      </c>
      <c r="G397" s="55"/>
      <c r="H397" s="56">
        <v>5</v>
      </c>
      <c r="I397" s="70"/>
      <c r="J397" s="26"/>
      <c r="K397" s="70"/>
      <c r="L397" s="70"/>
      <c r="M397" s="70"/>
      <c r="N397" s="70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</row>
    <row r="398" spans="1:129" s="83" customFormat="1" ht="12.75" thickBot="1">
      <c r="A398" s="65" t="s">
        <v>211</v>
      </c>
      <c r="B398" s="65"/>
      <c r="C398" s="65"/>
      <c r="D398" s="65"/>
      <c r="E398" s="69">
        <f>E400+E404</f>
        <v>150000</v>
      </c>
      <c r="F398" s="69">
        <f>F400+F404</f>
        <v>180000</v>
      </c>
      <c r="G398" s="69">
        <f>G400+G404</f>
        <v>197068</v>
      </c>
      <c r="H398" s="223">
        <f>F398*100/E398</f>
        <v>120</v>
      </c>
      <c r="I398" s="70"/>
      <c r="J398" s="26"/>
      <c r="K398" s="70"/>
      <c r="L398" s="70"/>
      <c r="M398" s="70"/>
      <c r="N398" s="7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82"/>
      <c r="DH398" s="82"/>
      <c r="DI398" s="82"/>
      <c r="DJ398" s="82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</row>
    <row r="399" spans="1:129" s="114" customFormat="1" ht="12" thickBot="1">
      <c r="A399" s="70" t="s">
        <v>354</v>
      </c>
      <c r="B399" s="70"/>
      <c r="C399" s="70"/>
      <c r="D399" s="70"/>
      <c r="E399" s="84">
        <f aca="true" t="shared" si="12" ref="E399:G401">E400</f>
        <v>100000</v>
      </c>
      <c r="F399" s="84">
        <f t="shared" si="12"/>
        <v>120000</v>
      </c>
      <c r="G399" s="84">
        <f t="shared" si="12"/>
        <v>143126</v>
      </c>
      <c r="H399" s="225">
        <f aca="true" t="shared" si="13" ref="H399:H406">F399/E399*100</f>
        <v>120</v>
      </c>
      <c r="I399" s="70"/>
      <c r="J399" s="26"/>
      <c r="K399" s="70"/>
      <c r="L399" s="70"/>
      <c r="M399" s="70"/>
      <c r="N399" s="70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</row>
    <row r="400" spans="1:129" s="16" customFormat="1" ht="11.25">
      <c r="A400" s="70"/>
      <c r="B400" s="110">
        <v>32</v>
      </c>
      <c r="C400" s="70" t="s">
        <v>212</v>
      </c>
      <c r="D400" s="70"/>
      <c r="E400" s="84">
        <f t="shared" si="12"/>
        <v>100000</v>
      </c>
      <c r="F400" s="84">
        <f t="shared" si="12"/>
        <v>120000</v>
      </c>
      <c r="G400" s="84">
        <f t="shared" si="12"/>
        <v>143126</v>
      </c>
      <c r="H400" s="225">
        <f t="shared" si="13"/>
        <v>120</v>
      </c>
      <c r="I400" s="70"/>
      <c r="J400" s="26"/>
      <c r="K400" s="70"/>
      <c r="L400" s="70"/>
      <c r="M400" s="70"/>
      <c r="N400" s="70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</row>
    <row r="401" spans="1:129" s="16" customFormat="1" ht="11.25">
      <c r="A401" s="70"/>
      <c r="B401" s="20">
        <v>329</v>
      </c>
      <c r="C401" s="70" t="s">
        <v>213</v>
      </c>
      <c r="D401" s="70"/>
      <c r="E401" s="84">
        <f t="shared" si="12"/>
        <v>100000</v>
      </c>
      <c r="F401" s="84">
        <v>120000</v>
      </c>
      <c r="G401" s="84">
        <f t="shared" si="12"/>
        <v>143126</v>
      </c>
      <c r="H401" s="225">
        <f t="shared" si="13"/>
        <v>120</v>
      </c>
      <c r="I401" s="70"/>
      <c r="J401" s="26"/>
      <c r="K401" s="70"/>
      <c r="L401" s="26"/>
      <c r="M401" s="70"/>
      <c r="N401" s="70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</row>
    <row r="402" spans="1:129" s="16" customFormat="1" ht="12" thickBot="1">
      <c r="A402" s="70"/>
      <c r="B402" s="87">
        <v>3291</v>
      </c>
      <c r="C402" s="70" t="s">
        <v>213</v>
      </c>
      <c r="D402" s="70"/>
      <c r="E402" s="233">
        <v>100000</v>
      </c>
      <c r="F402" s="233">
        <v>52667.04</v>
      </c>
      <c r="G402" s="233">
        <v>143126</v>
      </c>
      <c r="H402" s="225">
        <f t="shared" si="13"/>
        <v>52.66704</v>
      </c>
      <c r="I402" s="70"/>
      <c r="J402" s="26"/>
      <c r="K402" s="70"/>
      <c r="L402" s="70"/>
      <c r="M402" s="70"/>
      <c r="N402" s="70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</row>
    <row r="403" spans="1:129" s="114" customFormat="1" ht="12" thickBot="1">
      <c r="A403" s="70" t="s">
        <v>355</v>
      </c>
      <c r="B403" s="70"/>
      <c r="C403" s="70"/>
      <c r="D403" s="70"/>
      <c r="E403" s="84">
        <f aca="true" t="shared" si="14" ref="E403:G405">E404</f>
        <v>50000</v>
      </c>
      <c r="F403" s="84">
        <f t="shared" si="14"/>
        <v>60000</v>
      </c>
      <c r="G403" s="84">
        <f t="shared" si="14"/>
        <v>53942</v>
      </c>
      <c r="H403" s="225">
        <f t="shared" si="13"/>
        <v>120</v>
      </c>
      <c r="I403" s="70"/>
      <c r="J403" s="26"/>
      <c r="K403" s="70"/>
      <c r="L403" s="70"/>
      <c r="M403" s="70"/>
      <c r="N403" s="70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</row>
    <row r="404" spans="1:129" s="114" customFormat="1" ht="12" thickBot="1">
      <c r="A404" s="70"/>
      <c r="B404" s="110">
        <v>32</v>
      </c>
      <c r="C404" s="70" t="s">
        <v>212</v>
      </c>
      <c r="D404" s="70"/>
      <c r="E404" s="84">
        <f t="shared" si="14"/>
        <v>50000</v>
      </c>
      <c r="F404" s="84">
        <f t="shared" si="14"/>
        <v>60000</v>
      </c>
      <c r="G404" s="84">
        <f t="shared" si="14"/>
        <v>53942</v>
      </c>
      <c r="H404" s="225">
        <f t="shared" si="13"/>
        <v>120</v>
      </c>
      <c r="I404" s="70"/>
      <c r="J404" s="26"/>
      <c r="K404" s="70"/>
      <c r="L404" s="70"/>
      <c r="M404" s="70"/>
      <c r="N404" s="70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</row>
    <row r="405" spans="1:129" s="114" customFormat="1" ht="12" thickBot="1">
      <c r="A405" s="70"/>
      <c r="B405" s="20">
        <v>329</v>
      </c>
      <c r="C405" s="70" t="s">
        <v>214</v>
      </c>
      <c r="D405" s="70"/>
      <c r="E405" s="84">
        <f t="shared" si="14"/>
        <v>50000</v>
      </c>
      <c r="F405" s="84">
        <f t="shared" si="14"/>
        <v>60000</v>
      </c>
      <c r="G405" s="84">
        <f t="shared" si="14"/>
        <v>53942</v>
      </c>
      <c r="H405" s="225">
        <f t="shared" si="13"/>
        <v>120</v>
      </c>
      <c r="I405" s="70"/>
      <c r="J405" s="26"/>
      <c r="K405" s="70"/>
      <c r="L405" s="70"/>
      <c r="M405" s="70"/>
      <c r="N405" s="70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</row>
    <row r="406" spans="1:129" s="114" customFormat="1" ht="12" thickBot="1">
      <c r="A406" s="70"/>
      <c r="B406" s="87">
        <v>3293</v>
      </c>
      <c r="C406" s="70" t="s">
        <v>215</v>
      </c>
      <c r="D406" s="70"/>
      <c r="E406" s="233">
        <v>50000</v>
      </c>
      <c r="F406" s="233">
        <v>60000</v>
      </c>
      <c r="G406" s="233">
        <v>53942</v>
      </c>
      <c r="H406" s="225">
        <f t="shared" si="13"/>
        <v>120</v>
      </c>
      <c r="I406" s="70"/>
      <c r="J406" s="26"/>
      <c r="K406" s="70"/>
      <c r="L406" s="70"/>
      <c r="M406" s="70"/>
      <c r="N406" s="70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</row>
    <row r="407" spans="1:129" s="114" customFormat="1" ht="12" thickBot="1">
      <c r="A407" s="70"/>
      <c r="B407" s="87"/>
      <c r="C407" s="70"/>
      <c r="D407" s="70"/>
      <c r="E407" s="70"/>
      <c r="F407" s="70"/>
      <c r="G407" s="70"/>
      <c r="H407" s="109"/>
      <c r="I407" s="70"/>
      <c r="J407" s="26"/>
      <c r="K407" s="70"/>
      <c r="L407" s="70"/>
      <c r="M407" s="70"/>
      <c r="N407" s="70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</row>
    <row r="408" spans="1:129" s="114" customFormat="1" ht="12" thickBot="1">
      <c r="A408" s="70"/>
      <c r="B408" s="87"/>
      <c r="C408" s="70"/>
      <c r="D408" s="70"/>
      <c r="E408" s="70"/>
      <c r="F408" s="70"/>
      <c r="G408" s="70"/>
      <c r="H408" s="109"/>
      <c r="I408" s="70"/>
      <c r="J408" s="26"/>
      <c r="K408" s="70"/>
      <c r="L408" s="70"/>
      <c r="M408" s="70"/>
      <c r="N408" s="70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</row>
    <row r="409" spans="1:129" s="114" customFormat="1" ht="12" thickBot="1">
      <c r="A409" s="27" t="s">
        <v>20</v>
      </c>
      <c r="B409" s="27"/>
      <c r="C409" s="27"/>
      <c r="D409" s="27"/>
      <c r="E409" s="18"/>
      <c r="F409" s="18"/>
      <c r="G409" s="18"/>
      <c r="H409" s="27"/>
      <c r="I409" s="70"/>
      <c r="J409" s="26"/>
      <c r="K409" s="70"/>
      <c r="L409" s="70"/>
      <c r="M409" s="70"/>
      <c r="N409" s="70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</row>
    <row r="410" spans="1:129" s="114" customFormat="1" ht="12" thickBot="1">
      <c r="A410" s="27" t="s">
        <v>21</v>
      </c>
      <c r="B410" s="52"/>
      <c r="C410" s="52"/>
      <c r="D410" s="52"/>
      <c r="E410" s="18" t="s">
        <v>23</v>
      </c>
      <c r="F410" s="18" t="s">
        <v>413</v>
      </c>
      <c r="G410" s="18" t="s">
        <v>414</v>
      </c>
      <c r="H410" s="18" t="s">
        <v>25</v>
      </c>
      <c r="I410" s="70"/>
      <c r="J410" s="26"/>
      <c r="K410" s="70"/>
      <c r="L410" s="70"/>
      <c r="M410" s="70"/>
      <c r="N410" s="70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</row>
    <row r="411" spans="1:129" s="114" customFormat="1" ht="12" thickBot="1">
      <c r="A411" s="27" t="s">
        <v>26</v>
      </c>
      <c r="B411" s="52" t="s">
        <v>209</v>
      </c>
      <c r="C411" s="52"/>
      <c r="D411" s="52"/>
      <c r="E411" s="18">
        <v>2019</v>
      </c>
      <c r="F411" s="18"/>
      <c r="G411" s="18"/>
      <c r="H411" s="18" t="s">
        <v>30</v>
      </c>
      <c r="I411" s="20"/>
      <c r="J411" s="19"/>
      <c r="K411" s="70"/>
      <c r="L411" s="70"/>
      <c r="M411" s="70"/>
      <c r="N411" s="70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</row>
    <row r="412" spans="1:129" s="114" customFormat="1" ht="12" thickBot="1">
      <c r="A412" s="27" t="s">
        <v>31</v>
      </c>
      <c r="B412" s="27"/>
      <c r="C412" s="27"/>
      <c r="D412" s="27"/>
      <c r="E412" s="18" t="s">
        <v>32</v>
      </c>
      <c r="F412" s="195">
        <v>2019</v>
      </c>
      <c r="G412" s="195">
        <v>2019</v>
      </c>
      <c r="H412" s="18"/>
      <c r="I412" s="20"/>
      <c r="J412" s="19"/>
      <c r="K412" s="70"/>
      <c r="L412" s="70"/>
      <c r="M412" s="70"/>
      <c r="N412" s="70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</row>
    <row r="413" spans="1:129" s="114" customFormat="1" ht="12" thickBot="1">
      <c r="A413" s="53">
        <v>1</v>
      </c>
      <c r="B413" s="53"/>
      <c r="C413" s="54">
        <v>2</v>
      </c>
      <c r="D413" s="53"/>
      <c r="E413" s="54">
        <v>3</v>
      </c>
      <c r="F413" s="55">
        <v>4</v>
      </c>
      <c r="G413" s="55"/>
      <c r="H413" s="56">
        <v>5</v>
      </c>
      <c r="I413" s="20"/>
      <c r="J413" s="19"/>
      <c r="K413" s="70"/>
      <c r="L413" s="70"/>
      <c r="M413" s="70"/>
      <c r="N413" s="70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</row>
    <row r="414" spans="1:129" s="114" customFormat="1" ht="12" thickBot="1">
      <c r="A414" s="65" t="s">
        <v>216</v>
      </c>
      <c r="B414" s="65"/>
      <c r="C414" s="65"/>
      <c r="D414" s="65"/>
      <c r="E414" s="81">
        <f>E415+E472</f>
        <v>1611000</v>
      </c>
      <c r="F414" s="81">
        <f>F415+F472</f>
        <v>5464000</v>
      </c>
      <c r="G414" s="81">
        <f>G415+G472</f>
        <v>4011700.73</v>
      </c>
      <c r="H414" s="223">
        <f>F414*100/E414</f>
        <v>339.1682184978274</v>
      </c>
      <c r="I414" s="20"/>
      <c r="J414" s="19"/>
      <c r="K414" s="70"/>
      <c r="L414" s="70"/>
      <c r="M414" s="70"/>
      <c r="N414" s="70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</row>
    <row r="415" spans="1:129" s="114" customFormat="1" ht="12" thickBot="1">
      <c r="A415" s="70" t="s">
        <v>356</v>
      </c>
      <c r="B415" s="70"/>
      <c r="C415" s="70"/>
      <c r="D415" s="70"/>
      <c r="E415" s="84">
        <f>E416+E424+E445+E452+E457+E462+E465</f>
        <v>1526000</v>
      </c>
      <c r="F415" s="84">
        <f>F416+F424+F445+F452+F457+F462+F465</f>
        <v>4798000</v>
      </c>
      <c r="G415" s="84">
        <f>G416+G424+G445+G452+G457+G462+G465</f>
        <v>4011700.73</v>
      </c>
      <c r="H415" s="226">
        <f aca="true" t="shared" si="15" ref="H415:H443">F415/E415*100</f>
        <v>314.4167758846658</v>
      </c>
      <c r="I415" s="70"/>
      <c r="J415" s="26"/>
      <c r="K415" s="70"/>
      <c r="L415" s="70"/>
      <c r="M415" s="70"/>
      <c r="N415" s="70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</row>
    <row r="416" spans="1:129" s="114" customFormat="1" ht="12" thickBot="1">
      <c r="A416" s="196"/>
      <c r="B416" s="197">
        <v>31</v>
      </c>
      <c r="C416" s="196" t="s">
        <v>217</v>
      </c>
      <c r="D416" s="196"/>
      <c r="E416" s="198">
        <f>E417+E419+E421</f>
        <v>480000</v>
      </c>
      <c r="F416" s="198">
        <f>F417+F419+F421</f>
        <v>1800000</v>
      </c>
      <c r="G416" s="198">
        <f>G417+G419+G421</f>
        <v>1806911</v>
      </c>
      <c r="H416" s="227">
        <f t="shared" si="15"/>
        <v>375</v>
      </c>
      <c r="I416" s="70"/>
      <c r="J416" s="26"/>
      <c r="K416" s="70"/>
      <c r="L416" s="70"/>
      <c r="M416" s="70"/>
      <c r="N416" s="70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</row>
    <row r="417" spans="1:129" s="114" customFormat="1" ht="12" thickBot="1">
      <c r="A417" s="70"/>
      <c r="B417" s="20">
        <v>311</v>
      </c>
      <c r="C417" s="70" t="s">
        <v>218</v>
      </c>
      <c r="D417" s="70"/>
      <c r="E417" s="84">
        <f>E418</f>
        <v>400000</v>
      </c>
      <c r="F417" s="84">
        <f>F418</f>
        <v>1500000</v>
      </c>
      <c r="G417" s="84">
        <f>G418</f>
        <v>1280172</v>
      </c>
      <c r="H417" s="226">
        <f t="shared" si="15"/>
        <v>375</v>
      </c>
      <c r="I417" s="70"/>
      <c r="J417" s="26"/>
      <c r="K417" s="70"/>
      <c r="L417" s="70"/>
      <c r="M417" s="70"/>
      <c r="N417" s="70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</row>
    <row r="418" spans="1:129" s="114" customFormat="1" ht="12" thickBot="1">
      <c r="A418" s="70"/>
      <c r="B418" s="87">
        <v>3111</v>
      </c>
      <c r="C418" s="70" t="s">
        <v>219</v>
      </c>
      <c r="D418" s="70"/>
      <c r="E418" s="233">
        <v>400000</v>
      </c>
      <c r="F418" s="233">
        <v>1500000</v>
      </c>
      <c r="G418" s="233">
        <v>1280172</v>
      </c>
      <c r="H418" s="226">
        <f t="shared" si="15"/>
        <v>375</v>
      </c>
      <c r="I418" s="70"/>
      <c r="J418" s="26"/>
      <c r="K418" s="70"/>
      <c r="L418" s="70"/>
      <c r="M418" s="70"/>
      <c r="N418" s="70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</row>
    <row r="419" spans="1:129" s="114" customFormat="1" ht="12" thickBot="1">
      <c r="A419" s="70"/>
      <c r="B419" s="20">
        <v>312</v>
      </c>
      <c r="C419" s="70" t="s">
        <v>220</v>
      </c>
      <c r="D419" s="70"/>
      <c r="E419" s="84">
        <f>E420</f>
        <v>8000</v>
      </c>
      <c r="F419" s="84">
        <f>F420</f>
        <v>50000</v>
      </c>
      <c r="G419" s="84">
        <f>G420</f>
        <v>280017</v>
      </c>
      <c r="H419" s="226">
        <f t="shared" si="15"/>
        <v>625</v>
      </c>
      <c r="I419" s="70"/>
      <c r="J419" s="26"/>
      <c r="K419" s="70"/>
      <c r="L419" s="70"/>
      <c r="M419" s="70"/>
      <c r="N419" s="70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</row>
    <row r="420" spans="1:129" s="114" customFormat="1" ht="12" thickBot="1">
      <c r="A420" s="70"/>
      <c r="B420" s="87">
        <v>3121</v>
      </c>
      <c r="C420" s="70" t="s">
        <v>220</v>
      </c>
      <c r="D420" s="70"/>
      <c r="E420" s="233">
        <v>8000</v>
      </c>
      <c r="F420" s="233">
        <v>50000</v>
      </c>
      <c r="G420" s="233">
        <v>280017</v>
      </c>
      <c r="H420" s="226">
        <f t="shared" si="15"/>
        <v>625</v>
      </c>
      <c r="I420" s="70"/>
      <c r="J420" s="26"/>
      <c r="K420" s="70"/>
      <c r="L420" s="70"/>
      <c r="M420" s="70"/>
      <c r="N420" s="70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</row>
    <row r="421" spans="1:129" s="114" customFormat="1" ht="12" thickBot="1">
      <c r="A421" s="70"/>
      <c r="B421" s="20">
        <v>313</v>
      </c>
      <c r="C421" s="70" t="s">
        <v>221</v>
      </c>
      <c r="D421" s="70"/>
      <c r="E421" s="84">
        <f>SUM(E422:E423)</f>
        <v>72000</v>
      </c>
      <c r="F421" s="84">
        <f>SUM(F422:F423)</f>
        <v>250000</v>
      </c>
      <c r="G421" s="84">
        <f>SUM(G422:G423)</f>
        <v>246722</v>
      </c>
      <c r="H421" s="226">
        <f t="shared" si="15"/>
        <v>347.22222222222223</v>
      </c>
      <c r="I421" s="70"/>
      <c r="J421" s="26"/>
      <c r="K421" s="70"/>
      <c r="L421" s="70"/>
      <c r="M421" s="70"/>
      <c r="N421" s="70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</row>
    <row r="422" spans="1:129" s="114" customFormat="1" ht="12" thickBot="1">
      <c r="A422" s="70"/>
      <c r="B422" s="87">
        <v>3132</v>
      </c>
      <c r="C422" s="70" t="s">
        <v>222</v>
      </c>
      <c r="D422" s="70"/>
      <c r="E422" s="233">
        <v>50000</v>
      </c>
      <c r="F422" s="233">
        <v>200000</v>
      </c>
      <c r="G422" s="233">
        <v>246722</v>
      </c>
      <c r="H422" s="226">
        <f t="shared" si="15"/>
        <v>400</v>
      </c>
      <c r="I422" s="70"/>
      <c r="J422" s="26"/>
      <c r="K422" s="70"/>
      <c r="L422" s="70"/>
      <c r="M422" s="70"/>
      <c r="N422" s="70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</row>
    <row r="423" spans="1:129" s="114" customFormat="1" ht="12" thickBot="1">
      <c r="A423" s="70"/>
      <c r="B423" s="87">
        <v>3133</v>
      </c>
      <c r="C423" s="70" t="s">
        <v>416</v>
      </c>
      <c r="D423" s="70"/>
      <c r="E423" s="233">
        <v>22000</v>
      </c>
      <c r="F423" s="233">
        <v>50000</v>
      </c>
      <c r="G423" s="233"/>
      <c r="H423" s="226">
        <f t="shared" si="15"/>
        <v>227.27272727272728</v>
      </c>
      <c r="I423" s="70"/>
      <c r="J423" s="26"/>
      <c r="K423" s="70"/>
      <c r="L423" s="70"/>
      <c r="M423" s="70"/>
      <c r="N423" s="70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</row>
    <row r="424" spans="1:129" s="16" customFormat="1" ht="11.25">
      <c r="A424" s="196"/>
      <c r="B424" s="197">
        <v>32</v>
      </c>
      <c r="C424" s="196" t="s">
        <v>212</v>
      </c>
      <c r="D424" s="196"/>
      <c r="E424" s="198">
        <f>E425+E430+E435+E441</f>
        <v>581000</v>
      </c>
      <c r="F424" s="198">
        <f>F425+F430+F435+F441</f>
        <v>2234000</v>
      </c>
      <c r="G424" s="198">
        <f>G425+G430+G435+G441</f>
        <v>1922432.73</v>
      </c>
      <c r="H424" s="227">
        <f t="shared" si="15"/>
        <v>384.50946643717725</v>
      </c>
      <c r="I424" s="70"/>
      <c r="J424" s="26"/>
      <c r="K424" s="70"/>
      <c r="L424" s="70"/>
      <c r="M424" s="70"/>
      <c r="N424" s="70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</row>
    <row r="425" spans="1:129" s="16" customFormat="1" ht="11.25">
      <c r="A425" s="70"/>
      <c r="B425" s="20">
        <v>321</v>
      </c>
      <c r="C425" s="70" t="s">
        <v>223</v>
      </c>
      <c r="D425" s="70"/>
      <c r="E425" s="84">
        <f>SUM(E426:E429)</f>
        <v>69000</v>
      </c>
      <c r="F425" s="84">
        <f>SUM(F426:F429)</f>
        <v>234000</v>
      </c>
      <c r="G425" s="84">
        <f>SUM(G426:G429)</f>
        <v>237424</v>
      </c>
      <c r="H425" s="226">
        <f t="shared" si="15"/>
        <v>339.1304347826087</v>
      </c>
      <c r="I425" s="70"/>
      <c r="J425" s="26"/>
      <c r="K425" s="70"/>
      <c r="L425" s="70"/>
      <c r="M425" s="70"/>
      <c r="N425" s="70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</row>
    <row r="426" spans="1:129" s="16" customFormat="1" ht="11.25">
      <c r="A426" s="70"/>
      <c r="B426" s="87">
        <v>3211</v>
      </c>
      <c r="C426" s="70" t="s">
        <v>224</v>
      </c>
      <c r="D426" s="70"/>
      <c r="E426" s="233">
        <v>30000</v>
      </c>
      <c r="F426" s="233">
        <v>80000</v>
      </c>
      <c r="G426" s="233">
        <v>97828</v>
      </c>
      <c r="H426" s="226">
        <f t="shared" si="15"/>
        <v>266.66666666666663</v>
      </c>
      <c r="I426" s="70"/>
      <c r="J426" s="26"/>
      <c r="K426" s="70"/>
      <c r="L426" s="70"/>
      <c r="M426" s="70"/>
      <c r="N426" s="70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</row>
    <row r="427" spans="1:129" s="16" customFormat="1" ht="11.25">
      <c r="A427" s="70"/>
      <c r="B427" s="87">
        <v>3212</v>
      </c>
      <c r="C427" s="70" t="s">
        <v>225</v>
      </c>
      <c r="D427" s="70"/>
      <c r="E427" s="233">
        <v>20000</v>
      </c>
      <c r="F427" s="233">
        <v>50000</v>
      </c>
      <c r="G427" s="233">
        <v>37745</v>
      </c>
      <c r="H427" s="226">
        <f t="shared" si="15"/>
        <v>250</v>
      </c>
      <c r="I427" s="70"/>
      <c r="J427" s="26"/>
      <c r="K427" s="70"/>
      <c r="L427" s="70"/>
      <c r="M427" s="70"/>
      <c r="N427" s="70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</row>
    <row r="428" spans="1:129" s="16" customFormat="1" ht="11.25">
      <c r="A428" s="70"/>
      <c r="B428" s="87">
        <v>3212</v>
      </c>
      <c r="C428" s="70" t="s">
        <v>226</v>
      </c>
      <c r="D428" s="70"/>
      <c r="E428" s="233">
        <v>4000</v>
      </c>
      <c r="F428" s="233">
        <v>4000</v>
      </c>
      <c r="G428" s="233">
        <v>0</v>
      </c>
      <c r="H428" s="226">
        <f t="shared" si="15"/>
        <v>100</v>
      </c>
      <c r="I428" s="70"/>
      <c r="J428" s="26"/>
      <c r="K428" s="70"/>
      <c r="L428" s="70"/>
      <c r="M428" s="70"/>
      <c r="N428" s="70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</row>
    <row r="429" spans="1:129" s="16" customFormat="1" ht="11.25">
      <c r="A429" s="70"/>
      <c r="B429" s="87">
        <v>3213</v>
      </c>
      <c r="C429" s="70" t="s">
        <v>227</v>
      </c>
      <c r="D429" s="70"/>
      <c r="E429" s="233">
        <v>15000</v>
      </c>
      <c r="F429" s="233">
        <v>100000</v>
      </c>
      <c r="G429" s="233">
        <v>101851</v>
      </c>
      <c r="H429" s="226">
        <f t="shared" si="15"/>
        <v>666.6666666666667</v>
      </c>
      <c r="I429" s="70"/>
      <c r="J429" s="26"/>
      <c r="K429" s="70"/>
      <c r="L429" s="70"/>
      <c r="M429" s="70"/>
      <c r="N429" s="70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</row>
    <row r="430" spans="1:129" s="16" customFormat="1" ht="11.25">
      <c r="A430" s="70"/>
      <c r="B430" s="20">
        <v>322</v>
      </c>
      <c r="C430" s="70" t="s">
        <v>228</v>
      </c>
      <c r="D430" s="70"/>
      <c r="E430" s="84">
        <f>SUM(E431:E434)</f>
        <v>132000</v>
      </c>
      <c r="F430" s="84">
        <f>SUM(F431:F434)</f>
        <v>560000</v>
      </c>
      <c r="G430" s="84">
        <f>SUM(G431:G434)</f>
        <v>434967.5</v>
      </c>
      <c r="H430" s="226">
        <f t="shared" si="15"/>
        <v>424.24242424242425</v>
      </c>
      <c r="I430" s="70"/>
      <c r="J430" s="26"/>
      <c r="K430" s="70"/>
      <c r="L430" s="70"/>
      <c r="M430" s="70"/>
      <c r="N430" s="70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</row>
    <row r="431" spans="1:129" s="16" customFormat="1" ht="11.25">
      <c r="A431" s="70"/>
      <c r="B431" s="87">
        <v>3221</v>
      </c>
      <c r="C431" s="70" t="s">
        <v>229</v>
      </c>
      <c r="D431" s="70"/>
      <c r="E431" s="233">
        <v>20000</v>
      </c>
      <c r="F431" s="233">
        <v>50000</v>
      </c>
      <c r="G431" s="233">
        <v>123882</v>
      </c>
      <c r="H431" s="226">
        <f t="shared" si="15"/>
        <v>250</v>
      </c>
      <c r="I431" s="70"/>
      <c r="J431" s="26"/>
      <c r="K431" s="70"/>
      <c r="L431" s="70"/>
      <c r="M431" s="70"/>
      <c r="N431" s="70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</row>
    <row r="432" spans="1:129" s="16" customFormat="1" ht="11.25">
      <c r="A432" s="70"/>
      <c r="B432" s="87">
        <v>3222</v>
      </c>
      <c r="C432" s="70" t="s">
        <v>230</v>
      </c>
      <c r="D432" s="70"/>
      <c r="E432" s="233">
        <v>2000</v>
      </c>
      <c r="F432" s="233">
        <v>230000</v>
      </c>
      <c r="G432" s="233">
        <v>65035.5</v>
      </c>
      <c r="H432" s="226">
        <f t="shared" si="15"/>
        <v>11500</v>
      </c>
      <c r="I432" s="70"/>
      <c r="J432" s="26"/>
      <c r="K432" s="70"/>
      <c r="L432" s="70"/>
      <c r="M432" s="70"/>
      <c r="N432" s="70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</row>
    <row r="433" spans="1:129" s="16" customFormat="1" ht="11.25">
      <c r="A433" s="70"/>
      <c r="B433" s="87">
        <v>3223</v>
      </c>
      <c r="C433" s="70" t="s">
        <v>231</v>
      </c>
      <c r="D433" s="70"/>
      <c r="E433" s="233">
        <v>100000</v>
      </c>
      <c r="F433" s="233">
        <v>230000</v>
      </c>
      <c r="G433" s="233">
        <v>207876</v>
      </c>
      <c r="H433" s="226">
        <f t="shared" si="15"/>
        <v>229.99999999999997</v>
      </c>
      <c r="I433" s="70"/>
      <c r="J433" s="26"/>
      <c r="K433" s="70"/>
      <c r="L433" s="70"/>
      <c r="M433" s="70"/>
      <c r="N433" s="70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</row>
    <row r="434" spans="1:129" s="16" customFormat="1" ht="11.25">
      <c r="A434" s="70"/>
      <c r="B434" s="87">
        <v>3225</v>
      </c>
      <c r="C434" s="70" t="s">
        <v>232</v>
      </c>
      <c r="D434" s="70"/>
      <c r="E434" s="233">
        <v>10000</v>
      </c>
      <c r="F434" s="233">
        <v>50000</v>
      </c>
      <c r="G434" s="233">
        <v>38174</v>
      </c>
      <c r="H434" s="226">
        <f t="shared" si="15"/>
        <v>500</v>
      </c>
      <c r="I434" s="70"/>
      <c r="J434" s="26"/>
      <c r="K434" s="70"/>
      <c r="L434" s="70"/>
      <c r="M434" s="70"/>
      <c r="N434" s="70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</row>
    <row r="435" spans="1:129" s="16" customFormat="1" ht="11.25">
      <c r="A435" s="70"/>
      <c r="B435" s="20">
        <v>323</v>
      </c>
      <c r="C435" s="70" t="s">
        <v>233</v>
      </c>
      <c r="D435" s="70"/>
      <c r="E435" s="84">
        <f>SUM(E436:E440)</f>
        <v>200000</v>
      </c>
      <c r="F435" s="84">
        <f>SUM(F436:F440)</f>
        <v>1070000</v>
      </c>
      <c r="G435" s="84">
        <f>SUM(G436:G440)</f>
        <v>1150027.23</v>
      </c>
      <c r="H435" s="226">
        <f t="shared" si="15"/>
        <v>535</v>
      </c>
      <c r="I435" s="70"/>
      <c r="J435" s="26"/>
      <c r="K435" s="70"/>
      <c r="L435" s="70"/>
      <c r="M435" s="70"/>
      <c r="N435" s="70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</row>
    <row r="436" spans="1:128" s="16" customFormat="1" ht="11.25">
      <c r="A436" s="70"/>
      <c r="B436" s="87">
        <v>3231</v>
      </c>
      <c r="C436" s="70" t="s">
        <v>234</v>
      </c>
      <c r="D436" s="70"/>
      <c r="E436" s="233">
        <v>40000</v>
      </c>
      <c r="F436" s="233">
        <v>100000</v>
      </c>
      <c r="G436" s="233">
        <v>80933</v>
      </c>
      <c r="H436" s="226">
        <f t="shared" si="15"/>
        <v>250</v>
      </c>
      <c r="I436" s="70"/>
      <c r="J436" s="26"/>
      <c r="K436" s="70"/>
      <c r="L436" s="70"/>
      <c r="M436" s="70"/>
      <c r="N436" s="70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</row>
    <row r="437" spans="1:128" s="16" customFormat="1" ht="11.25">
      <c r="A437" s="70"/>
      <c r="B437" s="87">
        <v>3233</v>
      </c>
      <c r="C437" s="70" t="s">
        <v>235</v>
      </c>
      <c r="D437" s="70"/>
      <c r="E437" s="233">
        <v>30000</v>
      </c>
      <c r="F437" s="233">
        <v>150000</v>
      </c>
      <c r="G437" s="233">
        <v>170298</v>
      </c>
      <c r="H437" s="226">
        <f t="shared" si="15"/>
        <v>500</v>
      </c>
      <c r="I437" s="70"/>
      <c r="J437" s="26"/>
      <c r="K437" s="70"/>
      <c r="L437" s="70"/>
      <c r="M437" s="70"/>
      <c r="N437" s="70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</row>
    <row r="438" spans="1:128" s="16" customFormat="1" ht="11.25">
      <c r="A438" s="70"/>
      <c r="B438" s="87">
        <v>3237</v>
      </c>
      <c r="C438" s="70" t="s">
        <v>236</v>
      </c>
      <c r="D438" s="70"/>
      <c r="E438" s="233">
        <v>70000</v>
      </c>
      <c r="F438" s="233">
        <v>650000</v>
      </c>
      <c r="G438" s="233">
        <v>712376</v>
      </c>
      <c r="H438" s="226">
        <f t="shared" si="15"/>
        <v>928.5714285714287</v>
      </c>
      <c r="I438" s="70"/>
      <c r="J438" s="26"/>
      <c r="K438" s="70"/>
      <c r="L438" s="70"/>
      <c r="M438" s="70"/>
      <c r="N438" s="70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</row>
    <row r="439" spans="1:129" s="16" customFormat="1" ht="11.25">
      <c r="A439" s="70"/>
      <c r="B439" s="87">
        <v>3238</v>
      </c>
      <c r="C439" s="70" t="s">
        <v>237</v>
      </c>
      <c r="D439" s="70"/>
      <c r="E439" s="233">
        <v>10000</v>
      </c>
      <c r="F439" s="233">
        <v>30000</v>
      </c>
      <c r="G439" s="233">
        <v>26079</v>
      </c>
      <c r="H439" s="226">
        <f t="shared" si="15"/>
        <v>300</v>
      </c>
      <c r="I439" s="70"/>
      <c r="J439" s="26"/>
      <c r="K439" s="70"/>
      <c r="L439" s="70"/>
      <c r="M439" s="70"/>
      <c r="N439" s="70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</row>
    <row r="440" spans="1:129" s="16" customFormat="1" ht="11.25">
      <c r="A440" s="70"/>
      <c r="B440" s="87">
        <v>3239</v>
      </c>
      <c r="C440" s="70" t="s">
        <v>238</v>
      </c>
      <c r="D440" s="70"/>
      <c r="E440" s="233">
        <v>50000</v>
      </c>
      <c r="F440" s="233">
        <v>140000</v>
      </c>
      <c r="G440" s="233">
        <v>160341.23</v>
      </c>
      <c r="H440" s="226">
        <f t="shared" si="15"/>
        <v>280</v>
      </c>
      <c r="I440" s="70"/>
      <c r="J440" s="26"/>
      <c r="K440" s="70"/>
      <c r="L440" s="70"/>
      <c r="M440" s="70"/>
      <c r="N440" s="70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</row>
    <row r="441" spans="1:129" s="16" customFormat="1" ht="12" thickBot="1">
      <c r="A441" s="70"/>
      <c r="B441" s="20">
        <v>329</v>
      </c>
      <c r="C441" s="70" t="s">
        <v>213</v>
      </c>
      <c r="D441" s="70"/>
      <c r="E441" s="84">
        <f>SUM(E442:E444)</f>
        <v>180000</v>
      </c>
      <c r="F441" s="84">
        <f>SUM(F442:F444)</f>
        <v>370000</v>
      </c>
      <c r="G441" s="84">
        <f>SUM(G442:G444)</f>
        <v>100014</v>
      </c>
      <c r="H441" s="226">
        <f t="shared" si="15"/>
        <v>205.55555555555554</v>
      </c>
      <c r="I441" s="70"/>
      <c r="J441" s="26"/>
      <c r="K441" s="70"/>
      <c r="L441" s="70"/>
      <c r="M441" s="70"/>
      <c r="N441" s="70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</row>
    <row r="442" spans="1:129" s="83" customFormat="1" ht="12.75" thickBot="1">
      <c r="A442" s="70"/>
      <c r="B442" s="87">
        <v>3292</v>
      </c>
      <c r="C442" s="70" t="s">
        <v>239</v>
      </c>
      <c r="D442" s="70"/>
      <c r="E442" s="233">
        <v>30000</v>
      </c>
      <c r="F442" s="233">
        <v>30000</v>
      </c>
      <c r="G442" s="233">
        <v>24981</v>
      </c>
      <c r="H442" s="226">
        <f t="shared" si="15"/>
        <v>100</v>
      </c>
      <c r="I442" s="70"/>
      <c r="J442" s="26"/>
      <c r="K442" s="70"/>
      <c r="L442" s="70"/>
      <c r="M442" s="70"/>
      <c r="N442" s="7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</row>
    <row r="443" spans="1:129" s="114" customFormat="1" ht="12" thickBot="1">
      <c r="A443" s="70"/>
      <c r="B443" s="87">
        <v>3293</v>
      </c>
      <c r="C443" s="70" t="s">
        <v>215</v>
      </c>
      <c r="D443" s="70"/>
      <c r="E443" s="233">
        <v>50000</v>
      </c>
      <c r="F443" s="233">
        <v>90000</v>
      </c>
      <c r="G443" s="233">
        <v>0</v>
      </c>
      <c r="H443" s="226">
        <f t="shared" si="15"/>
        <v>180</v>
      </c>
      <c r="I443" s="70"/>
      <c r="J443" s="26"/>
      <c r="K443" s="70"/>
      <c r="L443" s="70"/>
      <c r="M443" s="70"/>
      <c r="N443" s="70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</row>
    <row r="444" spans="1:129" s="148" customFormat="1" ht="11.25">
      <c r="A444" s="70"/>
      <c r="B444" s="87">
        <v>3299</v>
      </c>
      <c r="C444" s="70" t="s">
        <v>213</v>
      </c>
      <c r="D444" s="70"/>
      <c r="E444" s="233">
        <v>100000</v>
      </c>
      <c r="F444" s="233">
        <v>250000</v>
      </c>
      <c r="G444" s="233">
        <v>75033</v>
      </c>
      <c r="H444" s="226">
        <f aca="true" t="shared" si="16" ref="H444:H461">F444/E444*100</f>
        <v>250</v>
      </c>
      <c r="I444" s="70"/>
      <c r="J444" s="26"/>
      <c r="K444" s="70"/>
      <c r="L444" s="70"/>
      <c r="M444" s="70"/>
      <c r="N444" s="70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</row>
    <row r="445" spans="1:129" s="148" customFormat="1" ht="11.25">
      <c r="A445" s="196"/>
      <c r="B445" s="197">
        <v>34</v>
      </c>
      <c r="C445" s="196" t="s">
        <v>240</v>
      </c>
      <c r="D445" s="196"/>
      <c r="E445" s="198">
        <f>E446+E448</f>
        <v>70000</v>
      </c>
      <c r="F445" s="198">
        <f>F446+F448</f>
        <v>90000</v>
      </c>
      <c r="G445" s="198">
        <f>G446+G448</f>
        <v>94781</v>
      </c>
      <c r="H445" s="227">
        <f t="shared" si="16"/>
        <v>128.57142857142858</v>
      </c>
      <c r="I445" s="70"/>
      <c r="J445" s="26"/>
      <c r="K445" s="70"/>
      <c r="L445" s="70"/>
      <c r="M445" s="70"/>
      <c r="N445" s="70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</row>
    <row r="446" spans="1:129" s="16" customFormat="1" ht="12" thickBot="1">
      <c r="A446" s="70"/>
      <c r="B446" s="20">
        <v>342</v>
      </c>
      <c r="C446" s="70" t="s">
        <v>241</v>
      </c>
      <c r="D446" s="70"/>
      <c r="E446" s="84">
        <f>E447</f>
        <v>50000</v>
      </c>
      <c r="F446" s="84">
        <f>F447</f>
        <v>60000</v>
      </c>
      <c r="G446" s="84">
        <f>G447</f>
        <v>47724</v>
      </c>
      <c r="H446" s="226">
        <f t="shared" si="16"/>
        <v>120</v>
      </c>
      <c r="I446" s="70"/>
      <c r="J446" s="26"/>
      <c r="K446" s="70"/>
      <c r="L446" s="70"/>
      <c r="M446" s="70"/>
      <c r="N446" s="70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</row>
    <row r="447" spans="1:129" s="80" customFormat="1" ht="15.75" thickBot="1">
      <c r="A447" s="70"/>
      <c r="B447" s="87">
        <v>3423</v>
      </c>
      <c r="C447" s="70" t="s">
        <v>242</v>
      </c>
      <c r="D447" s="70"/>
      <c r="E447" s="233">
        <v>50000</v>
      </c>
      <c r="F447" s="233">
        <v>60000</v>
      </c>
      <c r="G447" s="233">
        <v>47724</v>
      </c>
      <c r="H447" s="226">
        <f t="shared" si="16"/>
        <v>120</v>
      </c>
      <c r="I447" s="70"/>
      <c r="J447" s="26"/>
      <c r="K447" s="70"/>
      <c r="L447" s="70"/>
      <c r="M447" s="70"/>
      <c r="N447" s="70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</row>
    <row r="448" spans="1:129" s="83" customFormat="1" ht="12.75" thickBot="1">
      <c r="A448" s="70"/>
      <c r="B448" s="20">
        <v>343</v>
      </c>
      <c r="C448" s="70" t="s">
        <v>243</v>
      </c>
      <c r="D448" s="70"/>
      <c r="E448" s="84">
        <f>SUM(E449:E451)</f>
        <v>20000</v>
      </c>
      <c r="F448" s="84">
        <f>SUM(F449:F451)</f>
        <v>30000</v>
      </c>
      <c r="G448" s="84">
        <f>SUM(G449:G451)</f>
        <v>47057</v>
      </c>
      <c r="H448" s="226">
        <f t="shared" si="16"/>
        <v>150</v>
      </c>
      <c r="I448" s="70"/>
      <c r="J448" s="26"/>
      <c r="K448" s="70"/>
      <c r="L448" s="70"/>
      <c r="M448" s="70"/>
      <c r="N448" s="7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82"/>
      <c r="DH448" s="82"/>
      <c r="DI448" s="82"/>
      <c r="DJ448" s="82"/>
      <c r="DK448" s="82"/>
      <c r="DL448" s="82"/>
      <c r="DM448" s="82"/>
      <c r="DN448" s="82"/>
      <c r="DO448" s="82"/>
      <c r="DP448" s="82"/>
      <c r="DQ448" s="82"/>
      <c r="DR448" s="82"/>
      <c r="DS448" s="82"/>
      <c r="DT448" s="82"/>
      <c r="DU448" s="82"/>
      <c r="DV448" s="82"/>
      <c r="DW448" s="82"/>
      <c r="DX448" s="82"/>
      <c r="DY448" s="82"/>
    </row>
    <row r="449" spans="1:129" s="83" customFormat="1" ht="12.75" thickBot="1">
      <c r="A449" s="70"/>
      <c r="B449" s="87">
        <v>3431</v>
      </c>
      <c r="C449" s="70" t="s">
        <v>244</v>
      </c>
      <c r="D449" s="70"/>
      <c r="E449" s="233">
        <v>10000</v>
      </c>
      <c r="F449" s="233">
        <v>10000</v>
      </c>
      <c r="G449" s="233">
        <v>15603</v>
      </c>
      <c r="H449" s="226">
        <f t="shared" si="16"/>
        <v>100</v>
      </c>
      <c r="I449" s="70"/>
      <c r="J449" s="26"/>
      <c r="K449" s="70"/>
      <c r="L449" s="70"/>
      <c r="M449" s="70"/>
      <c r="N449" s="7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82"/>
      <c r="DH449" s="82"/>
      <c r="DI449" s="82"/>
      <c r="DJ449" s="82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</row>
    <row r="450" spans="1:129" s="83" customFormat="1" ht="12.75" thickBot="1">
      <c r="A450" s="70"/>
      <c r="B450" s="87">
        <v>3433</v>
      </c>
      <c r="C450" s="70" t="s">
        <v>245</v>
      </c>
      <c r="D450" s="70"/>
      <c r="E450" s="233">
        <v>5000</v>
      </c>
      <c r="F450" s="233">
        <v>5000</v>
      </c>
      <c r="G450" s="233">
        <v>20701</v>
      </c>
      <c r="H450" s="226">
        <f t="shared" si="16"/>
        <v>100</v>
      </c>
      <c r="I450" s="70"/>
      <c r="J450" s="26"/>
      <c r="K450" s="70"/>
      <c r="L450" s="70"/>
      <c r="M450" s="70"/>
      <c r="N450" s="7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82"/>
      <c r="DH450" s="82"/>
      <c r="DI450" s="82"/>
      <c r="DJ450" s="82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</row>
    <row r="451" spans="1:128" s="83" customFormat="1" ht="12.75" thickBot="1">
      <c r="A451" s="70"/>
      <c r="B451" s="87">
        <v>3434</v>
      </c>
      <c r="C451" s="70" t="s">
        <v>246</v>
      </c>
      <c r="D451" s="70"/>
      <c r="E451" s="233">
        <v>5000</v>
      </c>
      <c r="F451" s="233">
        <v>15000</v>
      </c>
      <c r="G451" s="233">
        <v>10753</v>
      </c>
      <c r="H451" s="226">
        <f t="shared" si="16"/>
        <v>300</v>
      </c>
      <c r="I451" s="70"/>
      <c r="J451" s="26"/>
      <c r="K451" s="70"/>
      <c r="L451" s="70"/>
      <c r="M451" s="70"/>
      <c r="N451" s="7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82"/>
      <c r="DH451" s="82"/>
      <c r="DI451" s="82"/>
      <c r="DJ451" s="82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</row>
    <row r="452" spans="1:128" s="83" customFormat="1" ht="12.75" thickBot="1">
      <c r="A452" s="196"/>
      <c r="B452" s="197">
        <v>35</v>
      </c>
      <c r="C452" s="196" t="s">
        <v>247</v>
      </c>
      <c r="D452" s="196"/>
      <c r="E452" s="198">
        <f>E453</f>
        <v>100000</v>
      </c>
      <c r="F452" s="198">
        <f>F453</f>
        <v>130000</v>
      </c>
      <c r="G452" s="198">
        <f>G453</f>
        <v>146950</v>
      </c>
      <c r="H452" s="227">
        <f t="shared" si="16"/>
        <v>130</v>
      </c>
      <c r="I452" s="70"/>
      <c r="J452" s="26"/>
      <c r="K452" s="70"/>
      <c r="L452" s="70"/>
      <c r="M452" s="70"/>
      <c r="N452" s="7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82"/>
      <c r="DH452" s="82"/>
      <c r="DI452" s="82"/>
      <c r="DJ452" s="82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</row>
    <row r="453" spans="1:128" s="83" customFormat="1" ht="12.75" thickBot="1">
      <c r="A453" s="70"/>
      <c r="B453" s="20">
        <v>352</v>
      </c>
      <c r="C453" s="70" t="s">
        <v>248</v>
      </c>
      <c r="D453" s="70"/>
      <c r="E453" s="84">
        <f>SUM(E454:E456)</f>
        <v>100000</v>
      </c>
      <c r="F453" s="84">
        <f>SUM(F454:F456)</f>
        <v>130000</v>
      </c>
      <c r="G453" s="84">
        <f>SUM(G454:G456)</f>
        <v>146950</v>
      </c>
      <c r="H453" s="226">
        <f t="shared" si="16"/>
        <v>130</v>
      </c>
      <c r="I453" s="70"/>
      <c r="J453" s="26"/>
      <c r="K453" s="70"/>
      <c r="L453" s="70"/>
      <c r="M453" s="70"/>
      <c r="N453" s="7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82"/>
      <c r="DH453" s="82"/>
      <c r="DI453" s="82"/>
      <c r="DJ453" s="82"/>
      <c r="DK453" s="82"/>
      <c r="DL453" s="82"/>
      <c r="DM453" s="82"/>
      <c r="DN453" s="82"/>
      <c r="DO453" s="82"/>
      <c r="DP453" s="82"/>
      <c r="DQ453" s="82"/>
      <c r="DR453" s="82"/>
      <c r="DS453" s="82"/>
      <c r="DT453" s="82"/>
      <c r="DU453" s="82"/>
      <c r="DV453" s="82"/>
      <c r="DW453" s="82"/>
      <c r="DX453" s="82"/>
    </row>
    <row r="454" spans="1:128" s="83" customFormat="1" ht="12.75" thickBot="1">
      <c r="A454" s="70"/>
      <c r="B454" s="87">
        <v>3523</v>
      </c>
      <c r="C454" s="70" t="s">
        <v>72</v>
      </c>
      <c r="D454" s="70"/>
      <c r="E454" s="233">
        <v>50000</v>
      </c>
      <c r="F454" s="233">
        <v>30000</v>
      </c>
      <c r="G454" s="233">
        <v>146950</v>
      </c>
      <c r="H454" s="226">
        <f t="shared" si="16"/>
        <v>60</v>
      </c>
      <c r="I454" s="70"/>
      <c r="J454" s="26"/>
      <c r="K454" s="70"/>
      <c r="L454" s="70"/>
      <c r="M454" s="70"/>
      <c r="N454" s="7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82"/>
      <c r="DH454" s="82"/>
      <c r="DI454" s="82"/>
      <c r="DJ454" s="82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82"/>
      <c r="DX454" s="82"/>
    </row>
    <row r="455" spans="1:128" s="83" customFormat="1" ht="12.75" thickBot="1">
      <c r="A455" s="70"/>
      <c r="B455" s="87">
        <v>3523</v>
      </c>
      <c r="C455" s="70" t="s">
        <v>249</v>
      </c>
      <c r="D455" s="70"/>
      <c r="E455" s="233">
        <v>30000</v>
      </c>
      <c r="F455" s="233">
        <v>100000</v>
      </c>
      <c r="G455" s="233"/>
      <c r="H455" s="226">
        <f t="shared" si="16"/>
        <v>333.33333333333337</v>
      </c>
      <c r="I455" s="70"/>
      <c r="J455" s="26"/>
      <c r="K455" s="70"/>
      <c r="L455" s="70"/>
      <c r="M455" s="70"/>
      <c r="N455" s="7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82"/>
      <c r="DH455" s="82"/>
      <c r="DI455" s="82"/>
      <c r="DJ455" s="82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82"/>
      <c r="DX455" s="82"/>
    </row>
    <row r="456" spans="1:128" s="83" customFormat="1" ht="12.75" thickBot="1">
      <c r="A456" s="70"/>
      <c r="B456" s="87">
        <v>3523</v>
      </c>
      <c r="C456" s="70" t="s">
        <v>250</v>
      </c>
      <c r="D456" s="70"/>
      <c r="E456" s="233">
        <v>20000</v>
      </c>
      <c r="F456" s="233">
        <v>0</v>
      </c>
      <c r="G456" s="233"/>
      <c r="H456" s="226">
        <f t="shared" si="16"/>
        <v>0</v>
      </c>
      <c r="I456" s="70"/>
      <c r="J456" s="26"/>
      <c r="K456" s="70"/>
      <c r="L456" s="70"/>
      <c r="M456" s="70"/>
      <c r="N456" s="7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82"/>
      <c r="DH456" s="82"/>
      <c r="DI456" s="82"/>
      <c r="DJ456" s="82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82"/>
      <c r="DX456" s="82"/>
    </row>
    <row r="457" spans="1:128" s="83" customFormat="1" ht="12.75" thickBot="1">
      <c r="A457" s="196"/>
      <c r="B457" s="197">
        <v>36</v>
      </c>
      <c r="C457" s="196" t="s">
        <v>251</v>
      </c>
      <c r="D457" s="196"/>
      <c r="E457" s="198">
        <f>E458</f>
        <v>255000</v>
      </c>
      <c r="F457" s="198">
        <f>F458</f>
        <v>505000</v>
      </c>
      <c r="G457" s="198">
        <f>G458</f>
        <v>40626</v>
      </c>
      <c r="H457" s="227">
        <f t="shared" si="16"/>
        <v>198.03921568627453</v>
      </c>
      <c r="I457" s="70"/>
      <c r="J457" s="26"/>
      <c r="K457" s="70"/>
      <c r="L457" s="70"/>
      <c r="M457" s="70"/>
      <c r="N457" s="7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82"/>
      <c r="DH457" s="82"/>
      <c r="DI457" s="82"/>
      <c r="DJ457" s="82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82"/>
      <c r="DX457" s="82"/>
    </row>
    <row r="458" spans="1:128" s="83" customFormat="1" ht="12.75" thickBot="1">
      <c r="A458" s="70"/>
      <c r="B458" s="20">
        <v>363</v>
      </c>
      <c r="C458" s="70" t="s">
        <v>252</v>
      </c>
      <c r="D458" s="70"/>
      <c r="E458" s="84">
        <f>SUM(E459:E461)</f>
        <v>255000</v>
      </c>
      <c r="F458" s="84">
        <f>SUM(F459:F461)</f>
        <v>505000</v>
      </c>
      <c r="G458" s="84">
        <f>SUM(G459:G461)</f>
        <v>40626</v>
      </c>
      <c r="H458" s="226">
        <f t="shared" si="16"/>
        <v>198.03921568627453</v>
      </c>
      <c r="I458" s="70"/>
      <c r="J458" s="26"/>
      <c r="K458" s="70"/>
      <c r="L458" s="70"/>
      <c r="M458" s="70"/>
      <c r="N458" s="7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82"/>
      <c r="DH458" s="82"/>
      <c r="DI458" s="82"/>
      <c r="DJ458" s="82"/>
      <c r="DK458" s="82"/>
      <c r="DL458" s="82"/>
      <c r="DM458" s="82"/>
      <c r="DN458" s="82"/>
      <c r="DO458" s="82"/>
      <c r="DP458" s="82"/>
      <c r="DQ458" s="82"/>
      <c r="DR458" s="82"/>
      <c r="DS458" s="82"/>
      <c r="DT458" s="82"/>
      <c r="DU458" s="82"/>
      <c r="DV458" s="82"/>
      <c r="DW458" s="82"/>
      <c r="DX458" s="82"/>
    </row>
    <row r="459" spans="1:128" s="83" customFormat="1" ht="12.75" thickBot="1">
      <c r="A459" s="70"/>
      <c r="B459" s="87">
        <v>3631</v>
      </c>
      <c r="C459" s="70" t="s">
        <v>253</v>
      </c>
      <c r="D459" s="70"/>
      <c r="E459" s="233">
        <v>170000</v>
      </c>
      <c r="F459" s="233">
        <v>170000</v>
      </c>
      <c r="G459" s="233">
        <v>40626</v>
      </c>
      <c r="H459" s="226">
        <f t="shared" si="16"/>
        <v>100</v>
      </c>
      <c r="I459" s="70"/>
      <c r="J459" s="26"/>
      <c r="K459" s="70"/>
      <c r="L459" s="70"/>
      <c r="M459" s="70"/>
      <c r="N459" s="7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82"/>
      <c r="DH459" s="82"/>
      <c r="DI459" s="82"/>
      <c r="DJ459" s="82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</row>
    <row r="460" spans="1:128" s="86" customFormat="1" ht="11.25">
      <c r="A460" s="70"/>
      <c r="B460" s="87">
        <v>3631</v>
      </c>
      <c r="C460" s="70" t="s">
        <v>254</v>
      </c>
      <c r="D460" s="70"/>
      <c r="E460" s="233">
        <v>50000</v>
      </c>
      <c r="F460" s="233">
        <v>300000</v>
      </c>
      <c r="G460" s="233"/>
      <c r="H460" s="226">
        <f t="shared" si="16"/>
        <v>600</v>
      </c>
      <c r="I460" s="70"/>
      <c r="J460" s="26"/>
      <c r="K460" s="70"/>
      <c r="L460" s="70"/>
      <c r="M460" s="70"/>
      <c r="N460" s="70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</row>
    <row r="461" spans="1:128" s="16" customFormat="1" ht="12" thickBot="1">
      <c r="A461" s="70"/>
      <c r="B461" s="87">
        <v>3631</v>
      </c>
      <c r="C461" s="70" t="s">
        <v>255</v>
      </c>
      <c r="D461" s="70"/>
      <c r="E461" s="233">
        <v>35000</v>
      </c>
      <c r="F461" s="233">
        <v>35000</v>
      </c>
      <c r="G461" s="233">
        <v>0</v>
      </c>
      <c r="H461" s="226">
        <f t="shared" si="16"/>
        <v>100</v>
      </c>
      <c r="I461" s="70"/>
      <c r="J461" s="26"/>
      <c r="K461" s="70"/>
      <c r="L461" s="70"/>
      <c r="M461" s="70"/>
      <c r="N461" s="70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</row>
    <row r="462" spans="1:128" s="83" customFormat="1" ht="12.75" thickBot="1">
      <c r="A462" s="196"/>
      <c r="B462" s="197">
        <v>37</v>
      </c>
      <c r="C462" s="196" t="s">
        <v>256</v>
      </c>
      <c r="D462" s="196"/>
      <c r="E462" s="198">
        <f aca="true" t="shared" si="17" ref="E462:G463">E463</f>
        <v>20000</v>
      </c>
      <c r="F462" s="198">
        <f t="shared" si="17"/>
        <v>10000</v>
      </c>
      <c r="G462" s="198">
        <f t="shared" si="17"/>
        <v>0</v>
      </c>
      <c r="H462" s="227"/>
      <c r="I462" s="70"/>
      <c r="J462" s="26"/>
      <c r="K462" s="70"/>
      <c r="L462" s="70"/>
      <c r="M462" s="70"/>
      <c r="N462" s="7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82"/>
      <c r="DH462" s="82"/>
      <c r="DI462" s="82"/>
      <c r="DJ462" s="82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</row>
    <row r="463" spans="1:128" s="114" customFormat="1" ht="12" thickBot="1">
      <c r="A463" s="70"/>
      <c r="B463" s="20">
        <v>371</v>
      </c>
      <c r="C463" s="70" t="s">
        <v>257</v>
      </c>
      <c r="D463" s="70"/>
      <c r="E463" s="84">
        <f t="shared" si="17"/>
        <v>20000</v>
      </c>
      <c r="F463" s="84">
        <f t="shared" si="17"/>
        <v>10000</v>
      </c>
      <c r="G463" s="84">
        <f t="shared" si="17"/>
        <v>0</v>
      </c>
      <c r="H463" s="226"/>
      <c r="I463" s="70"/>
      <c r="J463" s="26"/>
      <c r="K463" s="70"/>
      <c r="L463" s="70"/>
      <c r="M463" s="70"/>
      <c r="N463" s="70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</row>
    <row r="464" spans="1:128" s="16" customFormat="1" ht="11.25">
      <c r="A464" s="70"/>
      <c r="B464" s="87">
        <v>3711</v>
      </c>
      <c r="C464" s="70" t="s">
        <v>258</v>
      </c>
      <c r="D464" s="70"/>
      <c r="E464" s="233">
        <v>20000</v>
      </c>
      <c r="F464" s="233">
        <v>10000</v>
      </c>
      <c r="G464" s="233">
        <v>0</v>
      </c>
      <c r="H464" s="226"/>
      <c r="I464" s="70"/>
      <c r="J464" s="26"/>
      <c r="K464" s="70"/>
      <c r="L464" s="70"/>
      <c r="M464" s="70"/>
      <c r="N464" s="70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</row>
    <row r="465" spans="1:128" s="16" customFormat="1" ht="12" thickBot="1">
      <c r="A465" s="196"/>
      <c r="B465" s="197">
        <v>38</v>
      </c>
      <c r="C465" s="196" t="s">
        <v>259</v>
      </c>
      <c r="D465" s="196"/>
      <c r="E465" s="198">
        <f>E466+E468</f>
        <v>20000</v>
      </c>
      <c r="F465" s="198">
        <f>F466+F468</f>
        <v>29000</v>
      </c>
      <c r="G465" s="198">
        <f>G466+G468</f>
        <v>0</v>
      </c>
      <c r="H465" s="227"/>
      <c r="I465" s="70"/>
      <c r="J465" s="26"/>
      <c r="K465" s="70"/>
      <c r="L465" s="70"/>
      <c r="M465" s="70"/>
      <c r="N465" s="70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</row>
    <row r="466" spans="1:128" s="114" customFormat="1" ht="12" thickBot="1">
      <c r="A466" s="70"/>
      <c r="B466" s="20">
        <v>383</v>
      </c>
      <c r="C466" s="70" t="s">
        <v>260</v>
      </c>
      <c r="D466" s="77"/>
      <c r="E466" s="84">
        <f>E467</f>
        <v>1000</v>
      </c>
      <c r="F466" s="84">
        <f>F467</f>
        <v>10000</v>
      </c>
      <c r="G466" s="84">
        <f>G467</f>
        <v>0</v>
      </c>
      <c r="H466" s="226"/>
      <c r="I466" s="70"/>
      <c r="J466" s="26"/>
      <c r="K466" s="70"/>
      <c r="L466" s="70"/>
      <c r="M466" s="70"/>
      <c r="N466" s="70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</row>
    <row r="467" spans="1:128" s="16" customFormat="1" ht="12" thickBot="1">
      <c r="A467" s="70"/>
      <c r="B467" s="70">
        <v>3831</v>
      </c>
      <c r="C467" s="70" t="s">
        <v>261</v>
      </c>
      <c r="D467" s="77"/>
      <c r="E467" s="233">
        <v>1000</v>
      </c>
      <c r="F467" s="233">
        <v>10000</v>
      </c>
      <c r="G467" s="233"/>
      <c r="H467" s="226"/>
      <c r="I467" s="70"/>
      <c r="J467" s="26"/>
      <c r="K467" s="70"/>
      <c r="L467" s="70"/>
      <c r="M467" s="70"/>
      <c r="N467" s="70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</row>
    <row r="468" spans="1:128" s="80" customFormat="1" ht="15.75" thickBot="1">
      <c r="A468" s="70"/>
      <c r="B468" s="20">
        <v>385</v>
      </c>
      <c r="C468" s="70" t="s">
        <v>262</v>
      </c>
      <c r="D468" s="70"/>
      <c r="E468" s="84">
        <f>SUM(E469:E470)</f>
        <v>19000</v>
      </c>
      <c r="F468" s="84">
        <f>SUM(F469:F470)</f>
        <v>19000</v>
      </c>
      <c r="G468" s="84">
        <f>SUM(G469:G470)</f>
        <v>0</v>
      </c>
      <c r="H468" s="226"/>
      <c r="I468" s="70"/>
      <c r="J468" s="26"/>
      <c r="K468" s="70"/>
      <c r="L468" s="70"/>
      <c r="M468" s="70"/>
      <c r="N468" s="70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</row>
    <row r="469" spans="1:128" s="83" customFormat="1" ht="12.75" thickBot="1">
      <c r="A469" s="70"/>
      <c r="B469" s="87">
        <v>3851</v>
      </c>
      <c r="C469" s="70" t="s">
        <v>263</v>
      </c>
      <c r="D469" s="70"/>
      <c r="E469" s="233">
        <v>14000</v>
      </c>
      <c r="F469" s="233">
        <v>14000</v>
      </c>
      <c r="G469" s="233"/>
      <c r="H469" s="226"/>
      <c r="I469" s="70"/>
      <c r="J469" s="26"/>
      <c r="K469" s="70"/>
      <c r="L469" s="70"/>
      <c r="M469" s="70"/>
      <c r="N469" s="7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82"/>
      <c r="DH469" s="82"/>
      <c r="DI469" s="82"/>
      <c r="DJ469" s="82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</row>
    <row r="470" spans="1:128" s="114" customFormat="1" ht="12" thickBot="1">
      <c r="A470" s="70"/>
      <c r="B470" s="87">
        <v>3859</v>
      </c>
      <c r="C470" s="70" t="s">
        <v>264</v>
      </c>
      <c r="D470" s="70"/>
      <c r="E470" s="233">
        <v>5000</v>
      </c>
      <c r="F470" s="233">
        <v>5000</v>
      </c>
      <c r="G470" s="233">
        <v>0</v>
      </c>
      <c r="H470" s="226"/>
      <c r="I470" s="70"/>
      <c r="J470" s="26"/>
      <c r="K470" s="70"/>
      <c r="L470" s="70"/>
      <c r="M470" s="70"/>
      <c r="N470" s="70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</row>
    <row r="471" spans="1:128" s="16" customFormat="1" ht="12" thickBot="1">
      <c r="A471" s="70" t="s">
        <v>357</v>
      </c>
      <c r="B471" s="70"/>
      <c r="C471" s="70"/>
      <c r="D471" s="70"/>
      <c r="E471" s="84">
        <v>85000</v>
      </c>
      <c r="F471" s="84"/>
      <c r="G471" s="84"/>
      <c r="H471" s="226"/>
      <c r="I471" s="70"/>
      <c r="J471" s="26"/>
      <c r="K471" s="70"/>
      <c r="L471" s="70"/>
      <c r="M471" s="70"/>
      <c r="N471" s="70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</row>
    <row r="472" spans="1:254" s="82" customFormat="1" ht="12.75" thickBot="1">
      <c r="A472" s="196"/>
      <c r="B472" s="197">
        <v>42</v>
      </c>
      <c r="C472" s="196" t="s">
        <v>265</v>
      </c>
      <c r="D472" s="196"/>
      <c r="E472" s="198">
        <f>E473+E478</f>
        <v>85000</v>
      </c>
      <c r="F472" s="198">
        <f>F473+F478</f>
        <v>666000</v>
      </c>
      <c r="G472" s="198">
        <f>G473+G478</f>
        <v>0</v>
      </c>
      <c r="H472" s="227">
        <f aca="true" t="shared" si="18" ref="H472:H477">F472/E472*100</f>
        <v>783.5294117647059</v>
      </c>
      <c r="I472" s="70"/>
      <c r="J472" s="26"/>
      <c r="K472" s="70"/>
      <c r="L472" s="70"/>
      <c r="M472" s="70"/>
      <c r="N472" s="70"/>
      <c r="DY472" s="149"/>
      <c r="DZ472" s="149"/>
      <c r="EA472" s="149"/>
      <c r="EB472" s="149"/>
      <c r="EC472" s="149"/>
      <c r="ED472" s="149"/>
      <c r="EE472" s="149"/>
      <c r="EF472" s="149"/>
      <c r="EG472" s="149"/>
      <c r="EH472" s="149"/>
      <c r="EI472" s="149"/>
      <c r="EJ472" s="149"/>
      <c r="EK472" s="149"/>
      <c r="EL472" s="149"/>
      <c r="EM472" s="149"/>
      <c r="EN472" s="149"/>
      <c r="EO472" s="149"/>
      <c r="EP472" s="149"/>
      <c r="EQ472" s="149"/>
      <c r="ER472" s="149"/>
      <c r="ES472" s="149"/>
      <c r="ET472" s="149"/>
      <c r="EU472" s="149"/>
      <c r="EV472" s="149"/>
      <c r="EW472" s="149"/>
      <c r="EX472" s="149"/>
      <c r="EY472" s="149"/>
      <c r="EZ472" s="149"/>
      <c r="FA472" s="149"/>
      <c r="FB472" s="149"/>
      <c r="FC472" s="149"/>
      <c r="FD472" s="149"/>
      <c r="FE472" s="149"/>
      <c r="FF472" s="149"/>
      <c r="FG472" s="149"/>
      <c r="FH472" s="149"/>
      <c r="FI472" s="149"/>
      <c r="FJ472" s="149"/>
      <c r="FK472" s="149"/>
      <c r="FL472" s="149"/>
      <c r="FM472" s="149"/>
      <c r="FN472" s="149"/>
      <c r="FO472" s="149"/>
      <c r="FP472" s="149"/>
      <c r="FQ472" s="149"/>
      <c r="FR472" s="149"/>
      <c r="FS472" s="149"/>
      <c r="FT472" s="149"/>
      <c r="FU472" s="149"/>
      <c r="FV472" s="149"/>
      <c r="FW472" s="149"/>
      <c r="FX472" s="149"/>
      <c r="FY472" s="149"/>
      <c r="FZ472" s="149"/>
      <c r="GA472" s="149"/>
      <c r="GB472" s="149"/>
      <c r="GC472" s="149"/>
      <c r="GD472" s="149"/>
      <c r="GE472" s="149"/>
      <c r="GF472" s="149"/>
      <c r="GG472" s="149"/>
      <c r="GH472" s="149"/>
      <c r="GI472" s="149"/>
      <c r="GJ472" s="149"/>
      <c r="GK472" s="149"/>
      <c r="GL472" s="149"/>
      <c r="GM472" s="149"/>
      <c r="GN472" s="149"/>
      <c r="GO472" s="149"/>
      <c r="GP472" s="149"/>
      <c r="GQ472" s="149"/>
      <c r="GR472" s="149"/>
      <c r="GS472" s="149"/>
      <c r="GT472" s="149"/>
      <c r="GU472" s="83"/>
      <c r="GV472" s="83"/>
      <c r="GW472" s="83"/>
      <c r="GX472" s="83"/>
      <c r="GY472" s="83"/>
      <c r="GZ472" s="83"/>
      <c r="HA472" s="83"/>
      <c r="HB472" s="83"/>
      <c r="HC472" s="83"/>
      <c r="HD472" s="83"/>
      <c r="HE472" s="83"/>
      <c r="HF472" s="83"/>
      <c r="HG472" s="83"/>
      <c r="HH472" s="83"/>
      <c r="HI472" s="83"/>
      <c r="HJ472" s="83"/>
      <c r="HK472" s="83"/>
      <c r="HL472" s="83"/>
      <c r="HM472" s="83"/>
      <c r="HN472" s="83"/>
      <c r="HO472" s="83"/>
      <c r="HP472" s="83"/>
      <c r="HQ472" s="83"/>
      <c r="HR472" s="83"/>
      <c r="HS472" s="83"/>
      <c r="HT472" s="83"/>
      <c r="HU472" s="83"/>
      <c r="HV472" s="83"/>
      <c r="HW472" s="83"/>
      <c r="HX472" s="83"/>
      <c r="HY472" s="83"/>
      <c r="HZ472" s="83"/>
      <c r="IA472" s="83"/>
      <c r="IB472" s="83"/>
      <c r="IC472" s="83"/>
      <c r="ID472" s="83"/>
      <c r="IE472" s="83"/>
      <c r="IF472" s="83"/>
      <c r="IG472" s="83"/>
      <c r="IH472" s="83"/>
      <c r="II472" s="83"/>
      <c r="IJ472" s="83"/>
      <c r="IK472" s="83"/>
      <c r="IL472" s="83"/>
      <c r="IM472" s="83"/>
      <c r="IN472" s="83"/>
      <c r="IO472" s="83"/>
      <c r="IP472" s="83"/>
      <c r="IQ472" s="83"/>
      <c r="IR472" s="83"/>
      <c r="IS472" s="83"/>
      <c r="IT472" s="83"/>
    </row>
    <row r="473" spans="1:254" s="85" customFormat="1" ht="12" thickBot="1">
      <c r="A473" s="70"/>
      <c r="B473" s="20">
        <v>422</v>
      </c>
      <c r="C473" s="70" t="s">
        <v>266</v>
      </c>
      <c r="D473" s="70"/>
      <c r="E473" s="84">
        <f>SUM(E474:E477)</f>
        <v>50000</v>
      </c>
      <c r="F473" s="84">
        <f>SUM(F474:F477)</f>
        <v>661000</v>
      </c>
      <c r="G473" s="84">
        <f>SUM(G474:G477)</f>
        <v>0</v>
      </c>
      <c r="H473" s="226">
        <f t="shared" si="18"/>
        <v>1322</v>
      </c>
      <c r="I473" s="70"/>
      <c r="J473" s="26"/>
      <c r="K473" s="70"/>
      <c r="L473" s="70"/>
      <c r="M473" s="70"/>
      <c r="N473" s="70"/>
      <c r="DY473" s="150"/>
      <c r="DZ473" s="150"/>
      <c r="EA473" s="150"/>
      <c r="EB473" s="150"/>
      <c r="EC473" s="150"/>
      <c r="ED473" s="150"/>
      <c r="EE473" s="150"/>
      <c r="EF473" s="150"/>
      <c r="EG473" s="150"/>
      <c r="EH473" s="150"/>
      <c r="EI473" s="150"/>
      <c r="EJ473" s="150"/>
      <c r="EK473" s="150"/>
      <c r="EL473" s="150"/>
      <c r="EM473" s="150"/>
      <c r="EN473" s="150"/>
      <c r="EO473" s="150"/>
      <c r="EP473" s="150"/>
      <c r="EQ473" s="150"/>
      <c r="ER473" s="150"/>
      <c r="ES473" s="150"/>
      <c r="ET473" s="150"/>
      <c r="EU473" s="150"/>
      <c r="EV473" s="150"/>
      <c r="EW473" s="150"/>
      <c r="EX473" s="150"/>
      <c r="EY473" s="150"/>
      <c r="EZ473" s="150"/>
      <c r="FA473" s="150"/>
      <c r="FB473" s="150"/>
      <c r="FC473" s="150"/>
      <c r="FD473" s="150"/>
      <c r="FE473" s="150"/>
      <c r="FF473" s="150"/>
      <c r="FG473" s="150"/>
      <c r="FH473" s="150"/>
      <c r="FI473" s="150"/>
      <c r="FJ473" s="150"/>
      <c r="FK473" s="150"/>
      <c r="FL473" s="150"/>
      <c r="FM473" s="150"/>
      <c r="FN473" s="150"/>
      <c r="FO473" s="150"/>
      <c r="FP473" s="150"/>
      <c r="FQ473" s="150"/>
      <c r="FR473" s="150"/>
      <c r="FS473" s="150"/>
      <c r="FT473" s="150"/>
      <c r="FU473" s="150"/>
      <c r="FV473" s="150"/>
      <c r="FW473" s="150"/>
      <c r="FX473" s="150"/>
      <c r="FY473" s="150"/>
      <c r="FZ473" s="150"/>
      <c r="GA473" s="150"/>
      <c r="GB473" s="150"/>
      <c r="GC473" s="150"/>
      <c r="GD473" s="150"/>
      <c r="GE473" s="150"/>
      <c r="GF473" s="150"/>
      <c r="GG473" s="150"/>
      <c r="GH473" s="150"/>
      <c r="GI473" s="150"/>
      <c r="GJ473" s="150"/>
      <c r="GK473" s="150"/>
      <c r="GL473" s="150"/>
      <c r="GM473" s="150"/>
      <c r="GN473" s="150"/>
      <c r="GO473" s="150"/>
      <c r="GP473" s="150"/>
      <c r="GQ473" s="150"/>
      <c r="GR473" s="150"/>
      <c r="GS473" s="150"/>
      <c r="GT473" s="150"/>
      <c r="GU473" s="114"/>
      <c r="GV473" s="114"/>
      <c r="GW473" s="114"/>
      <c r="GX473" s="114"/>
      <c r="GY473" s="114"/>
      <c r="GZ473" s="114"/>
      <c r="HA473" s="114"/>
      <c r="HB473" s="114"/>
      <c r="HC473" s="114"/>
      <c r="HD473" s="114"/>
      <c r="HE473" s="114"/>
      <c r="HF473" s="114"/>
      <c r="HG473" s="114"/>
      <c r="HH473" s="114"/>
      <c r="HI473" s="114"/>
      <c r="HJ473" s="114"/>
      <c r="HK473" s="114"/>
      <c r="HL473" s="114"/>
      <c r="HM473" s="114"/>
      <c r="HN473" s="114"/>
      <c r="HO473" s="114"/>
      <c r="HP473" s="114"/>
      <c r="HQ473" s="114"/>
      <c r="HR473" s="114"/>
      <c r="HS473" s="114"/>
      <c r="HT473" s="114"/>
      <c r="HU473" s="114"/>
      <c r="HV473" s="114"/>
      <c r="HW473" s="114"/>
      <c r="HX473" s="114"/>
      <c r="HY473" s="114"/>
      <c r="HZ473" s="114"/>
      <c r="IA473" s="114"/>
      <c r="IB473" s="114"/>
      <c r="IC473" s="114"/>
      <c r="ID473" s="114"/>
      <c r="IE473" s="114"/>
      <c r="IF473" s="114"/>
      <c r="IG473" s="114"/>
      <c r="IH473" s="114"/>
      <c r="II473" s="114"/>
      <c r="IJ473" s="114"/>
      <c r="IK473" s="114"/>
      <c r="IL473" s="114"/>
      <c r="IM473" s="114"/>
      <c r="IN473" s="114"/>
      <c r="IO473" s="114"/>
      <c r="IP473" s="114"/>
      <c r="IQ473" s="114"/>
      <c r="IR473" s="114"/>
      <c r="IS473" s="114"/>
      <c r="IT473" s="114"/>
    </row>
    <row r="474" spans="1:202" ht="12">
      <c r="A474" s="70"/>
      <c r="B474" s="87">
        <v>4221</v>
      </c>
      <c r="C474" s="70" t="s">
        <v>267</v>
      </c>
      <c r="D474" s="70"/>
      <c r="E474" s="233">
        <v>15000</v>
      </c>
      <c r="F474" s="233">
        <v>50000</v>
      </c>
      <c r="G474" s="233">
        <v>0</v>
      </c>
      <c r="H474" s="226">
        <f t="shared" si="18"/>
        <v>333.33333333333337</v>
      </c>
      <c r="I474" s="70"/>
      <c r="J474" s="26"/>
      <c r="K474" s="5"/>
      <c r="L474" s="3"/>
      <c r="M474" s="3"/>
      <c r="N474" s="3"/>
      <c r="DY474" s="151"/>
      <c r="DZ474" s="151"/>
      <c r="EA474" s="151"/>
      <c r="EB474" s="151"/>
      <c r="EC474" s="151"/>
      <c r="ED474" s="151"/>
      <c r="EE474" s="151"/>
      <c r="EF474" s="151"/>
      <c r="EG474" s="151"/>
      <c r="EH474" s="151"/>
      <c r="EI474" s="151"/>
      <c r="EJ474" s="151"/>
      <c r="EK474" s="151"/>
      <c r="EL474" s="151"/>
      <c r="EM474" s="151"/>
      <c r="EN474" s="151"/>
      <c r="EO474" s="151"/>
      <c r="EP474" s="151"/>
      <c r="EQ474" s="151"/>
      <c r="ER474" s="151"/>
      <c r="ES474" s="151"/>
      <c r="ET474" s="151"/>
      <c r="EU474" s="151"/>
      <c r="EV474" s="151"/>
      <c r="EW474" s="151"/>
      <c r="EX474" s="151"/>
      <c r="EY474" s="151"/>
      <c r="EZ474" s="151"/>
      <c r="FA474" s="151"/>
      <c r="FB474" s="151"/>
      <c r="FC474" s="151"/>
      <c r="FD474" s="151"/>
      <c r="FE474" s="151"/>
      <c r="FF474" s="151"/>
      <c r="FG474" s="151"/>
      <c r="FH474" s="151"/>
      <c r="FI474" s="151"/>
      <c r="FJ474" s="151"/>
      <c r="FK474" s="151"/>
      <c r="FL474" s="151"/>
      <c r="FM474" s="151"/>
      <c r="FN474" s="151"/>
      <c r="FO474" s="151"/>
      <c r="FP474" s="151"/>
      <c r="FQ474" s="151"/>
      <c r="FR474" s="151"/>
      <c r="FS474" s="151"/>
      <c r="FT474" s="151"/>
      <c r="FU474" s="151"/>
      <c r="FV474" s="151"/>
      <c r="FW474" s="151"/>
      <c r="FX474" s="151"/>
      <c r="FY474" s="151"/>
      <c r="FZ474" s="151"/>
      <c r="GA474" s="151"/>
      <c r="GB474" s="151"/>
      <c r="GC474" s="151"/>
      <c r="GD474" s="151"/>
      <c r="GE474" s="151"/>
      <c r="GF474" s="151"/>
      <c r="GG474" s="151"/>
      <c r="GH474" s="151"/>
      <c r="GI474" s="151"/>
      <c r="GJ474" s="151"/>
      <c r="GK474" s="151"/>
      <c r="GL474" s="151"/>
      <c r="GM474" s="151"/>
      <c r="GN474" s="151"/>
      <c r="GO474" s="151"/>
      <c r="GP474" s="151"/>
      <c r="GQ474" s="151"/>
      <c r="GR474" s="151"/>
      <c r="GS474" s="151"/>
      <c r="GT474" s="151"/>
    </row>
    <row r="475" spans="1:202" ht="12">
      <c r="A475" s="70"/>
      <c r="B475" s="87">
        <v>4222</v>
      </c>
      <c r="C475" s="70" t="s">
        <v>268</v>
      </c>
      <c r="D475" s="70"/>
      <c r="E475" s="233">
        <v>5000</v>
      </c>
      <c r="F475" s="233">
        <v>15000</v>
      </c>
      <c r="G475" s="233">
        <v>0</v>
      </c>
      <c r="H475" s="226">
        <f t="shared" si="18"/>
        <v>300</v>
      </c>
      <c r="I475" s="70"/>
      <c r="J475" s="26"/>
      <c r="K475" s="5"/>
      <c r="L475" s="3"/>
      <c r="M475" s="3"/>
      <c r="N475" s="3"/>
      <c r="DY475" s="151"/>
      <c r="DZ475" s="151"/>
      <c r="EA475" s="151"/>
      <c r="EB475" s="151"/>
      <c r="EC475" s="151"/>
      <c r="ED475" s="151"/>
      <c r="EE475" s="151"/>
      <c r="EF475" s="151"/>
      <c r="EG475" s="151"/>
      <c r="EH475" s="151"/>
      <c r="EI475" s="151"/>
      <c r="EJ475" s="151"/>
      <c r="EK475" s="151"/>
      <c r="EL475" s="151"/>
      <c r="EM475" s="151"/>
      <c r="EN475" s="151"/>
      <c r="EO475" s="151"/>
      <c r="EP475" s="151"/>
      <c r="EQ475" s="151"/>
      <c r="ER475" s="151"/>
      <c r="ES475" s="151"/>
      <c r="ET475" s="151"/>
      <c r="EU475" s="151"/>
      <c r="EV475" s="151"/>
      <c r="EW475" s="151"/>
      <c r="EX475" s="151"/>
      <c r="EY475" s="151"/>
      <c r="EZ475" s="151"/>
      <c r="FA475" s="151"/>
      <c r="FB475" s="151"/>
      <c r="FC475" s="151"/>
      <c r="FD475" s="151"/>
      <c r="FE475" s="151"/>
      <c r="FF475" s="151"/>
      <c r="FG475" s="151"/>
      <c r="FH475" s="151"/>
      <c r="FI475" s="151"/>
      <c r="FJ475" s="151"/>
      <c r="FK475" s="151"/>
      <c r="FL475" s="151"/>
      <c r="FM475" s="151"/>
      <c r="FN475" s="151"/>
      <c r="FO475" s="151"/>
      <c r="FP475" s="151"/>
      <c r="FQ475" s="151"/>
      <c r="FR475" s="151"/>
      <c r="FS475" s="151"/>
      <c r="FT475" s="151"/>
      <c r="FU475" s="151"/>
      <c r="FV475" s="151"/>
      <c r="FW475" s="151"/>
      <c r="FX475" s="151"/>
      <c r="FY475" s="151"/>
      <c r="FZ475" s="151"/>
      <c r="GA475" s="151"/>
      <c r="GB475" s="151"/>
      <c r="GC475" s="151"/>
      <c r="GD475" s="151"/>
      <c r="GE475" s="151"/>
      <c r="GF475" s="151"/>
      <c r="GG475" s="151"/>
      <c r="GH475" s="151"/>
      <c r="GI475" s="151"/>
      <c r="GJ475" s="151"/>
      <c r="GK475" s="151"/>
      <c r="GL475" s="151"/>
      <c r="GM475" s="151"/>
      <c r="GN475" s="151"/>
      <c r="GO475" s="151"/>
      <c r="GP475" s="151"/>
      <c r="GQ475" s="151"/>
      <c r="GR475" s="151"/>
      <c r="GS475" s="151"/>
      <c r="GT475" s="151"/>
    </row>
    <row r="476" spans="1:202" ht="12">
      <c r="A476" s="70"/>
      <c r="B476" s="87">
        <v>4223</v>
      </c>
      <c r="C476" s="70" t="s">
        <v>269</v>
      </c>
      <c r="D476" s="70"/>
      <c r="E476" s="233">
        <v>15000</v>
      </c>
      <c r="F476" s="233">
        <v>100000</v>
      </c>
      <c r="G476" s="233">
        <v>0</v>
      </c>
      <c r="H476" s="226">
        <f t="shared" si="18"/>
        <v>666.6666666666667</v>
      </c>
      <c r="I476" s="70"/>
      <c r="J476" s="26"/>
      <c r="K476" s="5"/>
      <c r="L476" s="3"/>
      <c r="M476" s="3"/>
      <c r="N476" s="3"/>
      <c r="DY476" s="151"/>
      <c r="DZ476" s="151"/>
      <c r="EA476" s="151"/>
      <c r="EB476" s="151"/>
      <c r="EC476" s="151"/>
      <c r="ED476" s="151"/>
      <c r="EE476" s="151"/>
      <c r="EF476" s="151"/>
      <c r="EG476" s="151"/>
      <c r="EH476" s="151"/>
      <c r="EI476" s="151"/>
      <c r="EJ476" s="151"/>
      <c r="EK476" s="151"/>
      <c r="EL476" s="151"/>
      <c r="EM476" s="151"/>
      <c r="EN476" s="151"/>
      <c r="EO476" s="151"/>
      <c r="EP476" s="151"/>
      <c r="EQ476" s="151"/>
      <c r="ER476" s="151"/>
      <c r="ES476" s="151"/>
      <c r="ET476" s="151"/>
      <c r="EU476" s="151"/>
      <c r="EV476" s="151"/>
      <c r="EW476" s="151"/>
      <c r="EX476" s="151"/>
      <c r="EY476" s="151"/>
      <c r="EZ476" s="151"/>
      <c r="FA476" s="151"/>
      <c r="FB476" s="151"/>
      <c r="FC476" s="151"/>
      <c r="FD476" s="151"/>
      <c r="FE476" s="151"/>
      <c r="FF476" s="151"/>
      <c r="FG476" s="151"/>
      <c r="FH476" s="151"/>
      <c r="FI476" s="151"/>
      <c r="FJ476" s="151"/>
      <c r="FK476" s="151"/>
      <c r="FL476" s="151"/>
      <c r="FM476" s="151"/>
      <c r="FN476" s="151"/>
      <c r="FO476" s="151"/>
      <c r="FP476" s="151"/>
      <c r="FQ476" s="151"/>
      <c r="FR476" s="151"/>
      <c r="FS476" s="151"/>
      <c r="FT476" s="151"/>
      <c r="FU476" s="151"/>
      <c r="FV476" s="151"/>
      <c r="FW476" s="151"/>
      <c r="FX476" s="151"/>
      <c r="FY476" s="151"/>
      <c r="FZ476" s="151"/>
      <c r="GA476" s="151"/>
      <c r="GB476" s="151"/>
      <c r="GC476" s="151"/>
      <c r="GD476" s="151"/>
      <c r="GE476" s="151"/>
      <c r="GF476" s="151"/>
      <c r="GG476" s="151"/>
      <c r="GH476" s="151"/>
      <c r="GI476" s="151"/>
      <c r="GJ476" s="151"/>
      <c r="GK476" s="151"/>
      <c r="GL476" s="151"/>
      <c r="GM476" s="151"/>
      <c r="GN476" s="151"/>
      <c r="GO476" s="151"/>
      <c r="GP476" s="151"/>
      <c r="GQ476" s="151"/>
      <c r="GR476" s="151"/>
      <c r="GS476" s="151"/>
      <c r="GT476" s="151"/>
    </row>
    <row r="477" spans="1:202" ht="12">
      <c r="A477" s="70"/>
      <c r="B477" s="87">
        <v>4227</v>
      </c>
      <c r="C477" s="70" t="s">
        <v>270</v>
      </c>
      <c r="D477" s="70"/>
      <c r="E477" s="233">
        <v>15000</v>
      </c>
      <c r="F477" s="233">
        <v>496000</v>
      </c>
      <c r="G477" s="233"/>
      <c r="H477" s="226">
        <f t="shared" si="18"/>
        <v>3306.666666666667</v>
      </c>
      <c r="I477" s="70"/>
      <c r="J477" s="26"/>
      <c r="K477" s="5"/>
      <c r="L477" s="3"/>
      <c r="M477" s="3"/>
      <c r="N477" s="3"/>
      <c r="DY477" s="151"/>
      <c r="DZ477" s="151"/>
      <c r="EA477" s="151"/>
      <c r="EB477" s="151"/>
      <c r="EC477" s="151"/>
      <c r="ED477" s="151"/>
      <c r="EE477" s="151"/>
      <c r="EF477" s="151"/>
      <c r="EG477" s="151"/>
      <c r="EH477" s="151"/>
      <c r="EI477" s="151"/>
      <c r="EJ477" s="151"/>
      <c r="EK477" s="151"/>
      <c r="EL477" s="151"/>
      <c r="EM477" s="151"/>
      <c r="EN477" s="151"/>
      <c r="EO477" s="151"/>
      <c r="EP477" s="151"/>
      <c r="EQ477" s="151"/>
      <c r="ER477" s="151"/>
      <c r="ES477" s="151"/>
      <c r="ET477" s="151"/>
      <c r="EU477" s="151"/>
      <c r="EV477" s="151"/>
      <c r="EW477" s="151"/>
      <c r="EX477" s="151"/>
      <c r="EY477" s="151"/>
      <c r="EZ477" s="151"/>
      <c r="FA477" s="151"/>
      <c r="FB477" s="151"/>
      <c r="FC477" s="151"/>
      <c r="FD477" s="151"/>
      <c r="FE477" s="151"/>
      <c r="FF477" s="151"/>
      <c r="FG477" s="151"/>
      <c r="FH477" s="151"/>
      <c r="FI477" s="151"/>
      <c r="FJ477" s="151"/>
      <c r="FK477" s="151"/>
      <c r="FL477" s="151"/>
      <c r="FM477" s="151"/>
      <c r="FN477" s="151"/>
      <c r="FO477" s="151"/>
      <c r="FP477" s="151"/>
      <c r="FQ477" s="151"/>
      <c r="FR477" s="151"/>
      <c r="FS477" s="151"/>
      <c r="FT477" s="151"/>
      <c r="FU477" s="151"/>
      <c r="FV477" s="151"/>
      <c r="FW477" s="151"/>
      <c r="FX477" s="151"/>
      <c r="FY477" s="151"/>
      <c r="FZ477" s="151"/>
      <c r="GA477" s="151"/>
      <c r="GB477" s="151"/>
      <c r="GC477" s="151"/>
      <c r="GD477" s="151"/>
      <c r="GE477" s="151"/>
      <c r="GF477" s="151"/>
      <c r="GG477" s="151"/>
      <c r="GH477" s="151"/>
      <c r="GI477" s="151"/>
      <c r="GJ477" s="151"/>
      <c r="GK477" s="151"/>
      <c r="GL477" s="151"/>
      <c r="GM477" s="151"/>
      <c r="GN477" s="151"/>
      <c r="GO477" s="151"/>
      <c r="GP477" s="151"/>
      <c r="GQ477" s="151"/>
      <c r="GR477" s="151"/>
      <c r="GS477" s="151"/>
      <c r="GT477" s="151"/>
    </row>
    <row r="478" spans="1:202" ht="12">
      <c r="A478" s="70"/>
      <c r="B478" s="20">
        <v>426</v>
      </c>
      <c r="C478" s="70" t="s">
        <v>271</v>
      </c>
      <c r="D478" s="70"/>
      <c r="E478" s="84">
        <f>E479</f>
        <v>35000</v>
      </c>
      <c r="F478" s="84">
        <f>F479</f>
        <v>5000</v>
      </c>
      <c r="G478" s="84">
        <f>G479</f>
        <v>0</v>
      </c>
      <c r="H478" s="226"/>
      <c r="I478" s="70"/>
      <c r="J478" s="26"/>
      <c r="K478" s="5"/>
      <c r="L478" s="3"/>
      <c r="M478" s="3"/>
      <c r="N478" s="3"/>
      <c r="DY478" s="151"/>
      <c r="DZ478" s="151"/>
      <c r="EA478" s="151"/>
      <c r="EB478" s="151"/>
      <c r="EC478" s="151"/>
      <c r="ED478" s="151"/>
      <c r="EE478" s="151"/>
      <c r="EF478" s="151"/>
      <c r="EG478" s="151"/>
      <c r="EH478" s="151"/>
      <c r="EI478" s="151"/>
      <c r="EJ478" s="151"/>
      <c r="EK478" s="151"/>
      <c r="EL478" s="151"/>
      <c r="EM478" s="151"/>
      <c r="EN478" s="151"/>
      <c r="EO478" s="151"/>
      <c r="EP478" s="151"/>
      <c r="EQ478" s="151"/>
      <c r="ER478" s="151"/>
      <c r="ES478" s="151"/>
      <c r="ET478" s="151"/>
      <c r="EU478" s="151"/>
      <c r="EV478" s="151"/>
      <c r="EW478" s="151"/>
      <c r="EX478" s="151"/>
      <c r="EY478" s="151"/>
      <c r="EZ478" s="151"/>
      <c r="FA478" s="151"/>
      <c r="FB478" s="151"/>
      <c r="FC478" s="151"/>
      <c r="FD478" s="151"/>
      <c r="FE478" s="151"/>
      <c r="FF478" s="151"/>
      <c r="FG478" s="151"/>
      <c r="FH478" s="151"/>
      <c r="FI478" s="151"/>
      <c r="FJ478" s="151"/>
      <c r="FK478" s="151"/>
      <c r="FL478" s="151"/>
      <c r="FM478" s="151"/>
      <c r="FN478" s="151"/>
      <c r="FO478" s="151"/>
      <c r="FP478" s="151"/>
      <c r="FQ478" s="151"/>
      <c r="FR478" s="151"/>
      <c r="FS478" s="151"/>
      <c r="FT478" s="151"/>
      <c r="FU478" s="151"/>
      <c r="FV478" s="151"/>
      <c r="FW478" s="151"/>
      <c r="FX478" s="151"/>
      <c r="FY478" s="151"/>
      <c r="FZ478" s="151"/>
      <c r="GA478" s="151"/>
      <c r="GB478" s="151"/>
      <c r="GC478" s="151"/>
      <c r="GD478" s="151"/>
      <c r="GE478" s="151"/>
      <c r="GF478" s="151"/>
      <c r="GG478" s="151"/>
      <c r="GH478" s="151"/>
      <c r="GI478" s="151"/>
      <c r="GJ478" s="151"/>
      <c r="GK478" s="151"/>
      <c r="GL478" s="151"/>
      <c r="GM478" s="151"/>
      <c r="GN478" s="151"/>
      <c r="GO478" s="151"/>
      <c r="GP478" s="151"/>
      <c r="GQ478" s="151"/>
      <c r="GR478" s="151"/>
      <c r="GS478" s="151"/>
      <c r="GT478" s="151"/>
    </row>
    <row r="479" spans="1:202" ht="12">
      <c r="A479" s="70"/>
      <c r="B479" s="87">
        <v>4262</v>
      </c>
      <c r="C479" s="70" t="s">
        <v>272</v>
      </c>
      <c r="D479" s="70"/>
      <c r="E479" s="233">
        <v>35000</v>
      </c>
      <c r="F479" s="233">
        <v>5000</v>
      </c>
      <c r="G479" s="233"/>
      <c r="H479" s="226"/>
      <c r="I479" s="70"/>
      <c r="J479" s="26"/>
      <c r="K479" s="5"/>
      <c r="L479" s="3"/>
      <c r="M479" s="3"/>
      <c r="N479" s="3"/>
      <c r="DY479" s="151"/>
      <c r="DZ479" s="151"/>
      <c r="EA479" s="151"/>
      <c r="EB479" s="151"/>
      <c r="EC479" s="151"/>
      <c r="ED479" s="151"/>
      <c r="EE479" s="151"/>
      <c r="EF479" s="151"/>
      <c r="EG479" s="151"/>
      <c r="EH479" s="151"/>
      <c r="EI479" s="151"/>
      <c r="EJ479" s="151"/>
      <c r="EK479" s="151"/>
      <c r="EL479" s="151"/>
      <c r="EM479" s="151"/>
      <c r="EN479" s="151"/>
      <c r="EO479" s="151"/>
      <c r="EP479" s="151"/>
      <c r="EQ479" s="151"/>
      <c r="ER479" s="151"/>
      <c r="ES479" s="151"/>
      <c r="ET479" s="151"/>
      <c r="EU479" s="151"/>
      <c r="EV479" s="151"/>
      <c r="EW479" s="151"/>
      <c r="EX479" s="151"/>
      <c r="EY479" s="151"/>
      <c r="EZ479" s="151"/>
      <c r="FA479" s="151"/>
      <c r="FB479" s="151"/>
      <c r="FC479" s="151"/>
      <c r="FD479" s="151"/>
      <c r="FE479" s="151"/>
      <c r="FF479" s="151"/>
      <c r="FG479" s="151"/>
      <c r="FH479" s="151"/>
      <c r="FI479" s="151"/>
      <c r="FJ479" s="151"/>
      <c r="FK479" s="151"/>
      <c r="FL479" s="151"/>
      <c r="FM479" s="151"/>
      <c r="FN479" s="151"/>
      <c r="FO479" s="151"/>
      <c r="FP479" s="151"/>
      <c r="FQ479" s="151"/>
      <c r="FR479" s="151"/>
      <c r="FS479" s="151"/>
      <c r="FT479" s="151"/>
      <c r="FU479" s="151"/>
      <c r="FV479" s="151"/>
      <c r="FW479" s="151"/>
      <c r="FX479" s="151"/>
      <c r="FY479" s="151"/>
      <c r="FZ479" s="151"/>
      <c r="GA479" s="151"/>
      <c r="GB479" s="151"/>
      <c r="GC479" s="151"/>
      <c r="GD479" s="151"/>
      <c r="GE479" s="151"/>
      <c r="GF479" s="151"/>
      <c r="GG479" s="151"/>
      <c r="GH479" s="151"/>
      <c r="GI479" s="151"/>
      <c r="GJ479" s="151"/>
      <c r="GK479" s="151"/>
      <c r="GL479" s="151"/>
      <c r="GM479" s="151"/>
      <c r="GN479" s="151"/>
      <c r="GO479" s="151"/>
      <c r="GP479" s="151"/>
      <c r="GQ479" s="151"/>
      <c r="GR479" s="151"/>
      <c r="GS479" s="151"/>
      <c r="GT479" s="151"/>
    </row>
    <row r="480" spans="1:202" ht="12">
      <c r="A480" s="65" t="s">
        <v>273</v>
      </c>
      <c r="B480" s="65"/>
      <c r="C480" s="65"/>
      <c r="D480" s="65"/>
      <c r="E480" s="81">
        <f>E482+E490</f>
        <v>140000</v>
      </c>
      <c r="F480" s="81">
        <f>F482+F490</f>
        <v>70000</v>
      </c>
      <c r="G480" s="81">
        <f>G482+G490</f>
        <v>212178.5</v>
      </c>
      <c r="H480" s="223">
        <f>F480*100/E480</f>
        <v>50</v>
      </c>
      <c r="I480" s="70"/>
      <c r="J480" s="26"/>
      <c r="K480" s="5"/>
      <c r="L480" s="3"/>
      <c r="M480" s="3"/>
      <c r="N480" s="3"/>
      <c r="DY480" s="151"/>
      <c r="DZ480" s="151"/>
      <c r="EA480" s="151"/>
      <c r="EB480" s="151"/>
      <c r="EC480" s="151"/>
      <c r="ED480" s="151"/>
      <c r="EE480" s="151"/>
      <c r="EF480" s="151"/>
      <c r="EG480" s="151"/>
      <c r="EH480" s="151"/>
      <c r="EI480" s="151"/>
      <c r="EJ480" s="151"/>
      <c r="EK480" s="151"/>
      <c r="EL480" s="151"/>
      <c r="EM480" s="151"/>
      <c r="EN480" s="151"/>
      <c r="EO480" s="151"/>
      <c r="EP480" s="151"/>
      <c r="EQ480" s="151"/>
      <c r="ER480" s="151"/>
      <c r="ES480" s="151"/>
      <c r="ET480" s="151"/>
      <c r="EU480" s="151"/>
      <c r="EV480" s="151"/>
      <c r="EW480" s="151"/>
      <c r="EX480" s="151"/>
      <c r="EY480" s="151"/>
      <c r="EZ480" s="151"/>
      <c r="FA480" s="151"/>
      <c r="FB480" s="151"/>
      <c r="FC480" s="151"/>
      <c r="FD480" s="151"/>
      <c r="FE480" s="151"/>
      <c r="FF480" s="151"/>
      <c r="FG480" s="151"/>
      <c r="FH480" s="151"/>
      <c r="FI480" s="151"/>
      <c r="FJ480" s="151"/>
      <c r="FK480" s="151"/>
      <c r="FL480" s="151"/>
      <c r="FM480" s="151"/>
      <c r="FN480" s="151"/>
      <c r="FO480" s="151"/>
      <c r="FP480" s="151"/>
      <c r="FQ480" s="151"/>
      <c r="FR480" s="151"/>
      <c r="FS480" s="151"/>
      <c r="FT480" s="151"/>
      <c r="FU480" s="151"/>
      <c r="FV480" s="151"/>
      <c r="FW480" s="151"/>
      <c r="FX480" s="151"/>
      <c r="FY480" s="151"/>
      <c r="FZ480" s="151"/>
      <c r="GA480" s="151"/>
      <c r="GB480" s="151"/>
      <c r="GC480" s="151"/>
      <c r="GD480" s="151"/>
      <c r="GE480" s="151"/>
      <c r="GF480" s="151"/>
      <c r="GG480" s="151"/>
      <c r="GH480" s="151"/>
      <c r="GI480" s="151"/>
      <c r="GJ480" s="151"/>
      <c r="GK480" s="151"/>
      <c r="GL480" s="151"/>
      <c r="GM480" s="151"/>
      <c r="GN480" s="151"/>
      <c r="GO480" s="151"/>
      <c r="GP480" s="151"/>
      <c r="GQ480" s="151"/>
      <c r="GR480" s="151"/>
      <c r="GS480" s="151"/>
      <c r="GT480" s="151"/>
    </row>
    <row r="481" spans="1:202" ht="12">
      <c r="A481" s="70" t="s">
        <v>358</v>
      </c>
      <c r="B481" s="70"/>
      <c r="C481" s="70"/>
      <c r="D481" s="70"/>
      <c r="E481" s="84"/>
      <c r="F481" s="84"/>
      <c r="G481" s="84"/>
      <c r="H481" s="226"/>
      <c r="I481" s="70"/>
      <c r="J481" s="26"/>
      <c r="K481" s="5"/>
      <c r="L481" s="3"/>
      <c r="M481" s="3"/>
      <c r="N481" s="3"/>
      <c r="DY481" s="151"/>
      <c r="DZ481" s="151"/>
      <c r="EA481" s="151"/>
      <c r="EB481" s="151"/>
      <c r="EC481" s="151"/>
      <c r="ED481" s="151"/>
      <c r="EE481" s="151"/>
      <c r="EF481" s="151"/>
      <c r="EG481" s="151"/>
      <c r="EH481" s="151"/>
      <c r="EI481" s="151"/>
      <c r="EJ481" s="151"/>
      <c r="EK481" s="151"/>
      <c r="EL481" s="151"/>
      <c r="EM481" s="151"/>
      <c r="EN481" s="151"/>
      <c r="EO481" s="151"/>
      <c r="EP481" s="151"/>
      <c r="EQ481" s="151"/>
      <c r="ER481" s="151"/>
      <c r="ES481" s="151"/>
      <c r="ET481" s="151"/>
      <c r="EU481" s="151"/>
      <c r="EV481" s="151"/>
      <c r="EW481" s="151"/>
      <c r="EX481" s="151"/>
      <c r="EY481" s="151"/>
      <c r="EZ481" s="151"/>
      <c r="FA481" s="151"/>
      <c r="FB481" s="151"/>
      <c r="FC481" s="151"/>
      <c r="FD481" s="151"/>
      <c r="FE481" s="151"/>
      <c r="FF481" s="151"/>
      <c r="FG481" s="151"/>
      <c r="FH481" s="151"/>
      <c r="FI481" s="151"/>
      <c r="FJ481" s="151"/>
      <c r="FK481" s="151"/>
      <c r="FL481" s="151"/>
      <c r="FM481" s="151"/>
      <c r="FN481" s="151"/>
      <c r="FO481" s="151"/>
      <c r="FP481" s="151"/>
      <c r="FQ481" s="151"/>
      <c r="FR481" s="151"/>
      <c r="FS481" s="151"/>
      <c r="FT481" s="151"/>
      <c r="FU481" s="151"/>
      <c r="FV481" s="151"/>
      <c r="FW481" s="151"/>
      <c r="FX481" s="151"/>
      <c r="FY481" s="151"/>
      <c r="FZ481" s="151"/>
      <c r="GA481" s="151"/>
      <c r="GB481" s="151"/>
      <c r="GC481" s="151"/>
      <c r="GD481" s="151"/>
      <c r="GE481" s="151"/>
      <c r="GF481" s="151"/>
      <c r="GG481" s="151"/>
      <c r="GH481" s="151"/>
      <c r="GI481" s="151"/>
      <c r="GJ481" s="151"/>
      <c r="GK481" s="151"/>
      <c r="GL481" s="151"/>
      <c r="GM481" s="151"/>
      <c r="GN481" s="151"/>
      <c r="GO481" s="151"/>
      <c r="GP481" s="151"/>
      <c r="GQ481" s="151"/>
      <c r="GR481" s="151"/>
      <c r="GS481" s="151"/>
      <c r="GT481" s="151"/>
    </row>
    <row r="482" spans="1:202" ht="12">
      <c r="A482" s="70"/>
      <c r="B482" s="110">
        <v>32</v>
      </c>
      <c r="C482" s="70" t="s">
        <v>212</v>
      </c>
      <c r="D482" s="70"/>
      <c r="E482" s="84">
        <f>E483+E486</f>
        <v>70000</v>
      </c>
      <c r="F482" s="84">
        <f>F483+F486</f>
        <v>0</v>
      </c>
      <c r="G482" s="84">
        <f>G483+G486</f>
        <v>180866</v>
      </c>
      <c r="H482" s="226">
        <f aca="true" t="shared" si="19" ref="H482:H487">F482/E482*100</f>
        <v>0</v>
      </c>
      <c r="I482" s="70"/>
      <c r="J482" s="26"/>
      <c r="K482" s="5"/>
      <c r="L482" s="3"/>
      <c r="M482" s="3"/>
      <c r="N482" s="3"/>
      <c r="DY482" s="151"/>
      <c r="DZ482" s="151"/>
      <c r="EA482" s="151"/>
      <c r="EB482" s="151"/>
      <c r="EC482" s="151"/>
      <c r="ED482" s="151"/>
      <c r="EE482" s="151"/>
      <c r="EF482" s="151"/>
      <c r="EG482" s="151"/>
      <c r="EH482" s="151"/>
      <c r="EI482" s="151"/>
      <c r="EJ482" s="151"/>
      <c r="EK482" s="151"/>
      <c r="EL482" s="151"/>
      <c r="EM482" s="151"/>
      <c r="EN482" s="151"/>
      <c r="EO482" s="151"/>
      <c r="EP482" s="151"/>
      <c r="EQ482" s="151"/>
      <c r="ER482" s="151"/>
      <c r="ES482" s="151"/>
      <c r="ET482" s="151"/>
      <c r="EU482" s="151"/>
      <c r="EV482" s="151"/>
      <c r="EW482" s="151"/>
      <c r="EX482" s="151"/>
      <c r="EY482" s="151"/>
      <c r="EZ482" s="151"/>
      <c r="FA482" s="151"/>
      <c r="FB482" s="151"/>
      <c r="FC482" s="151"/>
      <c r="FD482" s="151"/>
      <c r="FE482" s="151"/>
      <c r="FF482" s="151"/>
      <c r="FG482" s="151"/>
      <c r="FH482" s="151"/>
      <c r="FI482" s="151"/>
      <c r="FJ482" s="151"/>
      <c r="FK482" s="151"/>
      <c r="FL482" s="151"/>
      <c r="FM482" s="151"/>
      <c r="FN482" s="151"/>
      <c r="FO482" s="151"/>
      <c r="FP482" s="151"/>
      <c r="FQ482" s="151"/>
      <c r="FR482" s="151"/>
      <c r="FS482" s="151"/>
      <c r="FT482" s="151"/>
      <c r="FU482" s="151"/>
      <c r="FV482" s="151"/>
      <c r="FW482" s="151"/>
      <c r="FX482" s="151"/>
      <c r="FY482" s="151"/>
      <c r="FZ482" s="151"/>
      <c r="GA482" s="151"/>
      <c r="GB482" s="151"/>
      <c r="GC482" s="151"/>
      <c r="GD482" s="151"/>
      <c r="GE482" s="151"/>
      <c r="GF482" s="151"/>
      <c r="GG482" s="151"/>
      <c r="GH482" s="151"/>
      <c r="GI482" s="151"/>
      <c r="GJ482" s="151"/>
      <c r="GK482" s="151"/>
      <c r="GL482" s="151"/>
      <c r="GM482" s="151"/>
      <c r="GN482" s="151"/>
      <c r="GO482" s="151"/>
      <c r="GP482" s="151"/>
      <c r="GQ482" s="151"/>
      <c r="GR482" s="151"/>
      <c r="GS482" s="151"/>
      <c r="GT482" s="151"/>
    </row>
    <row r="483" spans="1:202" ht="12">
      <c r="A483" s="70"/>
      <c r="B483" s="20">
        <v>322</v>
      </c>
      <c r="C483" s="70" t="s">
        <v>228</v>
      </c>
      <c r="D483" s="70"/>
      <c r="E483" s="84">
        <f>SUM(E484:E485)</f>
        <v>30000</v>
      </c>
      <c r="F483" s="84">
        <f>SUM(F484:F485)</f>
        <v>0</v>
      </c>
      <c r="G483" s="84">
        <f>SUM(G484:G485)</f>
        <v>138291</v>
      </c>
      <c r="H483" s="226">
        <f t="shared" si="19"/>
        <v>0</v>
      </c>
      <c r="I483" s="70"/>
      <c r="J483" s="26"/>
      <c r="K483" s="5"/>
      <c r="L483" s="3"/>
      <c r="M483" s="3"/>
      <c r="N483" s="3"/>
      <c r="DY483" s="151"/>
      <c r="DZ483" s="151"/>
      <c r="EA483" s="151"/>
      <c r="EB483" s="151"/>
      <c r="EC483" s="151"/>
      <c r="ED483" s="151"/>
      <c r="EE483" s="151"/>
      <c r="EF483" s="151"/>
      <c r="EG483" s="151"/>
      <c r="EH483" s="151"/>
      <c r="EI483" s="151"/>
      <c r="EJ483" s="151"/>
      <c r="EK483" s="151"/>
      <c r="EL483" s="151"/>
      <c r="EM483" s="151"/>
      <c r="EN483" s="151"/>
      <c r="EO483" s="151"/>
      <c r="EP483" s="151"/>
      <c r="EQ483" s="151"/>
      <c r="ER483" s="151"/>
      <c r="ES483" s="151"/>
      <c r="ET483" s="151"/>
      <c r="EU483" s="151"/>
      <c r="EV483" s="151"/>
      <c r="EW483" s="151"/>
      <c r="EX483" s="151"/>
      <c r="EY483" s="151"/>
      <c r="EZ483" s="151"/>
      <c r="FA483" s="151"/>
      <c r="FB483" s="151"/>
      <c r="FC483" s="151"/>
      <c r="FD483" s="151"/>
      <c r="FE483" s="151"/>
      <c r="FF483" s="151"/>
      <c r="FG483" s="151"/>
      <c r="FH483" s="151"/>
      <c r="FI483" s="151"/>
      <c r="FJ483" s="151"/>
      <c r="FK483" s="151"/>
      <c r="FL483" s="151"/>
      <c r="FM483" s="151"/>
      <c r="FN483" s="151"/>
      <c r="FO483" s="151"/>
      <c r="FP483" s="151"/>
      <c r="FQ483" s="151"/>
      <c r="FR483" s="151"/>
      <c r="FS483" s="151"/>
      <c r="FT483" s="151"/>
      <c r="FU483" s="151"/>
      <c r="FV483" s="151"/>
      <c r="FW483" s="151"/>
      <c r="FX483" s="151"/>
      <c r="FY483" s="151"/>
      <c r="FZ483" s="151"/>
      <c r="GA483" s="151"/>
      <c r="GB483" s="151"/>
      <c r="GC483" s="151"/>
      <c r="GD483" s="151"/>
      <c r="GE483" s="151"/>
      <c r="GF483" s="151"/>
      <c r="GG483" s="151"/>
      <c r="GH483" s="151"/>
      <c r="GI483" s="151"/>
      <c r="GJ483" s="151"/>
      <c r="GK483" s="151"/>
      <c r="GL483" s="151"/>
      <c r="GM483" s="151"/>
      <c r="GN483" s="151"/>
      <c r="GO483" s="151"/>
      <c r="GP483" s="151"/>
      <c r="GQ483" s="151"/>
      <c r="GR483" s="151"/>
      <c r="GS483" s="151"/>
      <c r="GT483" s="151"/>
    </row>
    <row r="484" spans="1:202" ht="12">
      <c r="A484" s="70"/>
      <c r="B484" s="87">
        <v>3224</v>
      </c>
      <c r="C484" s="70" t="s">
        <v>274</v>
      </c>
      <c r="D484" s="70"/>
      <c r="E484" s="233">
        <v>15000</v>
      </c>
      <c r="F484" s="233"/>
      <c r="G484" s="233">
        <v>138291</v>
      </c>
      <c r="H484" s="226">
        <f t="shared" si="19"/>
        <v>0</v>
      </c>
      <c r="I484" s="70"/>
      <c r="J484" s="26"/>
      <c r="K484" s="5"/>
      <c r="L484" s="3"/>
      <c r="M484" s="3"/>
      <c r="N484" s="3"/>
      <c r="DY484" s="151"/>
      <c r="DZ484" s="151"/>
      <c r="EA484" s="151"/>
      <c r="EB484" s="151"/>
      <c r="EC484" s="151"/>
      <c r="ED484" s="151"/>
      <c r="EE484" s="151"/>
      <c r="EF484" s="151"/>
      <c r="EG484" s="151"/>
      <c r="EH484" s="151"/>
      <c r="EI484" s="151"/>
      <c r="EJ484" s="151"/>
      <c r="EK484" s="151"/>
      <c r="EL484" s="151"/>
      <c r="EM484" s="151"/>
      <c r="EN484" s="151"/>
      <c r="EO484" s="151"/>
      <c r="EP484" s="151"/>
      <c r="EQ484" s="151"/>
      <c r="ER484" s="151"/>
      <c r="ES484" s="151"/>
      <c r="ET484" s="151"/>
      <c r="EU484" s="151"/>
      <c r="EV484" s="151"/>
      <c r="EW484" s="151"/>
      <c r="EX484" s="151"/>
      <c r="EY484" s="151"/>
      <c r="EZ484" s="151"/>
      <c r="FA484" s="151"/>
      <c r="FB484" s="151"/>
      <c r="FC484" s="151"/>
      <c r="FD484" s="151"/>
      <c r="FE484" s="151"/>
      <c r="FF484" s="151"/>
      <c r="FG484" s="151"/>
      <c r="FH484" s="151"/>
      <c r="FI484" s="151"/>
      <c r="FJ484" s="151"/>
      <c r="FK484" s="151"/>
      <c r="FL484" s="151"/>
      <c r="FM484" s="151"/>
      <c r="FN484" s="151"/>
      <c r="FO484" s="151"/>
      <c r="FP484" s="151"/>
      <c r="FQ484" s="151"/>
      <c r="FR484" s="151"/>
      <c r="FS484" s="151"/>
      <c r="FT484" s="151"/>
      <c r="FU484" s="151"/>
      <c r="FV484" s="151"/>
      <c r="FW484" s="151"/>
      <c r="FX484" s="151"/>
      <c r="FY484" s="151"/>
      <c r="FZ484" s="151"/>
      <c r="GA484" s="151"/>
      <c r="GB484" s="151"/>
      <c r="GC484" s="151"/>
      <c r="GD484" s="151"/>
      <c r="GE484" s="151"/>
      <c r="GF484" s="151"/>
      <c r="GG484" s="151"/>
      <c r="GH484" s="151"/>
      <c r="GI484" s="151"/>
      <c r="GJ484" s="151"/>
      <c r="GK484" s="151"/>
      <c r="GL484" s="151"/>
      <c r="GM484" s="151"/>
      <c r="GN484" s="151"/>
      <c r="GO484" s="151"/>
      <c r="GP484" s="151"/>
      <c r="GQ484" s="151"/>
      <c r="GR484" s="151"/>
      <c r="GS484" s="151"/>
      <c r="GT484" s="151"/>
    </row>
    <row r="485" spans="1:202" s="152" customFormat="1" ht="11.25">
      <c r="A485" s="70"/>
      <c r="B485" s="87">
        <v>3224</v>
      </c>
      <c r="C485" s="70" t="s">
        <v>407</v>
      </c>
      <c r="D485" s="70"/>
      <c r="E485" s="233">
        <v>15000</v>
      </c>
      <c r="F485" s="233"/>
      <c r="G485" s="233"/>
      <c r="H485" s="226">
        <f t="shared" si="19"/>
        <v>0</v>
      </c>
      <c r="I485" s="70"/>
      <c r="J485" s="26"/>
      <c r="K485" s="5"/>
      <c r="L485" s="3"/>
      <c r="M485" s="3"/>
      <c r="N485" s="3"/>
      <c r="DY485" s="153"/>
      <c r="DZ485" s="153"/>
      <c r="EA485" s="153"/>
      <c r="EB485" s="153"/>
      <c r="EC485" s="153"/>
      <c r="ED485" s="153"/>
      <c r="EE485" s="153"/>
      <c r="EF485" s="153"/>
      <c r="EG485" s="153"/>
      <c r="EH485" s="153"/>
      <c r="EI485" s="153"/>
      <c r="EJ485" s="153"/>
      <c r="EK485" s="153"/>
      <c r="EL485" s="153"/>
      <c r="EM485" s="153"/>
      <c r="EN485" s="153"/>
      <c r="EO485" s="153"/>
      <c r="EP485" s="153"/>
      <c r="EQ485" s="153"/>
      <c r="ER485" s="153"/>
      <c r="ES485" s="153"/>
      <c r="ET485" s="153"/>
      <c r="EU485" s="153"/>
      <c r="EV485" s="153"/>
      <c r="EW485" s="153"/>
      <c r="EX485" s="153"/>
      <c r="EY485" s="153"/>
      <c r="EZ485" s="153"/>
      <c r="FA485" s="153"/>
      <c r="FB485" s="153"/>
      <c r="FC485" s="153"/>
      <c r="FD485" s="153"/>
      <c r="FE485" s="153"/>
      <c r="FF485" s="153"/>
      <c r="FG485" s="153"/>
      <c r="FH485" s="153"/>
      <c r="FI485" s="153"/>
      <c r="FJ485" s="153"/>
      <c r="FK485" s="153"/>
      <c r="FL485" s="153"/>
      <c r="FM485" s="153"/>
      <c r="FN485" s="153"/>
      <c r="FO485" s="153"/>
      <c r="FP485" s="153"/>
      <c r="FQ485" s="153"/>
      <c r="FR485" s="153"/>
      <c r="FS485" s="153"/>
      <c r="FT485" s="153"/>
      <c r="FU485" s="153"/>
      <c r="FV485" s="153"/>
      <c r="FW485" s="153"/>
      <c r="FX485" s="153"/>
      <c r="FY485" s="153"/>
      <c r="FZ485" s="153"/>
      <c r="GA485" s="153"/>
      <c r="GB485" s="153"/>
      <c r="GC485" s="153"/>
      <c r="GD485" s="153"/>
      <c r="GE485" s="153"/>
      <c r="GF485" s="153"/>
      <c r="GG485" s="153"/>
      <c r="GH485" s="153"/>
      <c r="GI485" s="153"/>
      <c r="GJ485" s="153"/>
      <c r="GK485" s="153"/>
      <c r="GL485" s="153"/>
      <c r="GM485" s="153"/>
      <c r="GN485" s="153"/>
      <c r="GO485" s="153"/>
      <c r="GP485" s="153"/>
      <c r="GQ485" s="153"/>
      <c r="GR485" s="153"/>
      <c r="GS485" s="153"/>
      <c r="GT485" s="153"/>
    </row>
    <row r="486" spans="1:202" ht="12">
      <c r="A486" s="70"/>
      <c r="B486" s="20">
        <v>323</v>
      </c>
      <c r="C486" s="70" t="s">
        <v>233</v>
      </c>
      <c r="D486" s="70"/>
      <c r="E486" s="84">
        <f>SUM(E487:E488)</f>
        <v>40000</v>
      </c>
      <c r="F486" s="84">
        <f>SUM(F487:F488)</f>
        <v>0</v>
      </c>
      <c r="G486" s="84">
        <f>SUM(G487:G488)</f>
        <v>42575</v>
      </c>
      <c r="H486" s="226">
        <f t="shared" si="19"/>
        <v>0</v>
      </c>
      <c r="I486" s="70"/>
      <c r="J486" s="26"/>
      <c r="K486" s="5"/>
      <c r="L486" s="3"/>
      <c r="M486" s="3"/>
      <c r="N486" s="3"/>
      <c r="DY486" s="151"/>
      <c r="DZ486" s="151"/>
      <c r="EA486" s="151"/>
      <c r="EB486" s="151"/>
      <c r="EC486" s="151"/>
      <c r="ED486" s="151"/>
      <c r="EE486" s="151"/>
      <c r="EF486" s="151"/>
      <c r="EG486" s="151"/>
      <c r="EH486" s="151"/>
      <c r="EI486" s="151"/>
      <c r="EJ486" s="151"/>
      <c r="EK486" s="151"/>
      <c r="EL486" s="151"/>
      <c r="EM486" s="151"/>
      <c r="EN486" s="151"/>
      <c r="EO486" s="151"/>
      <c r="EP486" s="151"/>
      <c r="EQ486" s="151"/>
      <c r="ER486" s="151"/>
      <c r="ES486" s="151"/>
      <c r="ET486" s="151"/>
      <c r="EU486" s="151"/>
      <c r="EV486" s="151"/>
      <c r="EW486" s="151"/>
      <c r="EX486" s="151"/>
      <c r="EY486" s="151"/>
      <c r="EZ486" s="151"/>
      <c r="FA486" s="151"/>
      <c r="FB486" s="151"/>
      <c r="FC486" s="151"/>
      <c r="FD486" s="151"/>
      <c r="FE486" s="151"/>
      <c r="FF486" s="151"/>
      <c r="FG486" s="151"/>
      <c r="FH486" s="151"/>
      <c r="FI486" s="151"/>
      <c r="FJ486" s="151"/>
      <c r="FK486" s="151"/>
      <c r="FL486" s="151"/>
      <c r="FM486" s="151"/>
      <c r="FN486" s="151"/>
      <c r="FO486" s="151"/>
      <c r="FP486" s="151"/>
      <c r="FQ486" s="151"/>
      <c r="FR486" s="151"/>
      <c r="FS486" s="151"/>
      <c r="FT486" s="151"/>
      <c r="FU486" s="151"/>
      <c r="FV486" s="151"/>
      <c r="FW486" s="151"/>
      <c r="FX486" s="151"/>
      <c r="FY486" s="151"/>
      <c r="FZ486" s="151"/>
      <c r="GA486" s="151"/>
      <c r="GB486" s="151"/>
      <c r="GC486" s="151"/>
      <c r="GD486" s="151"/>
      <c r="GE486" s="151"/>
      <c r="GF486" s="151"/>
      <c r="GG486" s="151"/>
      <c r="GH486" s="151"/>
      <c r="GI486" s="151"/>
      <c r="GJ486" s="151"/>
      <c r="GK486" s="151"/>
      <c r="GL486" s="151"/>
      <c r="GM486" s="151"/>
      <c r="GN486" s="151"/>
      <c r="GO486" s="151"/>
      <c r="GP486" s="151"/>
      <c r="GQ486" s="151"/>
      <c r="GR486" s="151"/>
      <c r="GS486" s="151"/>
      <c r="GT486" s="151"/>
    </row>
    <row r="487" spans="1:202" ht="12">
      <c r="A487" s="70"/>
      <c r="B487" s="87">
        <v>3232</v>
      </c>
      <c r="C487" s="70" t="s">
        <v>275</v>
      </c>
      <c r="D487" s="70"/>
      <c r="E487" s="233">
        <v>20000</v>
      </c>
      <c r="F487" s="233"/>
      <c r="G487" s="233">
        <v>42575</v>
      </c>
      <c r="H487" s="226">
        <f t="shared" si="19"/>
        <v>0</v>
      </c>
      <c r="I487" s="70"/>
      <c r="J487" s="26"/>
      <c r="K487" s="5"/>
      <c r="L487" s="3"/>
      <c r="M487" s="3"/>
      <c r="N487" s="3"/>
      <c r="DY487" s="151"/>
      <c r="DZ487" s="151"/>
      <c r="EA487" s="151"/>
      <c r="EB487" s="151"/>
      <c r="EC487" s="151"/>
      <c r="ED487" s="151"/>
      <c r="EE487" s="151"/>
      <c r="EF487" s="151"/>
      <c r="EG487" s="151"/>
      <c r="EH487" s="151"/>
      <c r="EI487" s="151"/>
      <c r="EJ487" s="151"/>
      <c r="EK487" s="151"/>
      <c r="EL487" s="151"/>
      <c r="EM487" s="151"/>
      <c r="EN487" s="151"/>
      <c r="EO487" s="151"/>
      <c r="EP487" s="151"/>
      <c r="EQ487" s="151"/>
      <c r="ER487" s="151"/>
      <c r="ES487" s="151"/>
      <c r="ET487" s="151"/>
      <c r="EU487" s="151"/>
      <c r="EV487" s="151"/>
      <c r="EW487" s="151"/>
      <c r="EX487" s="151"/>
      <c r="EY487" s="151"/>
      <c r="EZ487" s="151"/>
      <c r="FA487" s="151"/>
      <c r="FB487" s="151"/>
      <c r="FC487" s="151"/>
      <c r="FD487" s="151"/>
      <c r="FE487" s="151"/>
      <c r="FF487" s="151"/>
      <c r="FG487" s="151"/>
      <c r="FH487" s="151"/>
      <c r="FI487" s="151"/>
      <c r="FJ487" s="151"/>
      <c r="FK487" s="151"/>
      <c r="FL487" s="151"/>
      <c r="FM487" s="151"/>
      <c r="FN487" s="151"/>
      <c r="FO487" s="151"/>
      <c r="FP487" s="151"/>
      <c r="FQ487" s="151"/>
      <c r="FR487" s="151"/>
      <c r="FS487" s="151"/>
      <c r="FT487" s="151"/>
      <c r="FU487" s="151"/>
      <c r="FV487" s="151"/>
      <c r="FW487" s="151"/>
      <c r="FX487" s="151"/>
      <c r="FY487" s="151"/>
      <c r="FZ487" s="151"/>
      <c r="GA487" s="151"/>
      <c r="GB487" s="151"/>
      <c r="GC487" s="151"/>
      <c r="GD487" s="151"/>
      <c r="GE487" s="151"/>
      <c r="GF487" s="151"/>
      <c r="GG487" s="151"/>
      <c r="GH487" s="151"/>
      <c r="GI487" s="151"/>
      <c r="GJ487" s="151"/>
      <c r="GK487" s="151"/>
      <c r="GL487" s="151"/>
      <c r="GM487" s="151"/>
      <c r="GN487" s="151"/>
      <c r="GO487" s="151"/>
      <c r="GP487" s="151"/>
      <c r="GQ487" s="151"/>
      <c r="GR487" s="151"/>
      <c r="GS487" s="151"/>
      <c r="GT487" s="151"/>
    </row>
    <row r="488" spans="1:202" s="16" customFormat="1" ht="11.25">
      <c r="A488" s="70"/>
      <c r="B488" s="87">
        <v>3232</v>
      </c>
      <c r="C488" s="70" t="s">
        <v>408</v>
      </c>
      <c r="D488" s="70"/>
      <c r="E488" s="233">
        <v>20000</v>
      </c>
      <c r="F488" s="233"/>
      <c r="G488" s="233"/>
      <c r="H488" s="226"/>
      <c r="I488" s="70"/>
      <c r="J488" s="26"/>
      <c r="K488" s="5"/>
      <c r="L488" s="3"/>
      <c r="M488" s="3"/>
      <c r="N488" s="3"/>
      <c r="DY488" s="154"/>
      <c r="DZ488" s="154"/>
      <c r="EA488" s="154"/>
      <c r="EB488" s="154"/>
      <c r="EC488" s="154"/>
      <c r="ED488" s="154"/>
      <c r="EE488" s="154"/>
      <c r="EF488" s="154"/>
      <c r="EG488" s="154"/>
      <c r="EH488" s="154"/>
      <c r="EI488" s="154"/>
      <c r="EJ488" s="154"/>
      <c r="EK488" s="154"/>
      <c r="EL488" s="154"/>
      <c r="EM488" s="154"/>
      <c r="EN488" s="154"/>
      <c r="EO488" s="154"/>
      <c r="EP488" s="154"/>
      <c r="EQ488" s="154"/>
      <c r="ER488" s="154"/>
      <c r="ES488" s="154"/>
      <c r="ET488" s="154"/>
      <c r="EU488" s="154"/>
      <c r="EV488" s="154"/>
      <c r="EW488" s="154"/>
      <c r="EX488" s="154"/>
      <c r="EY488" s="154"/>
      <c r="EZ488" s="154"/>
      <c r="FA488" s="154"/>
      <c r="FB488" s="154"/>
      <c r="FC488" s="154"/>
      <c r="FD488" s="154"/>
      <c r="FE488" s="154"/>
      <c r="FF488" s="154"/>
      <c r="FG488" s="154"/>
      <c r="FH488" s="154"/>
      <c r="FI488" s="154"/>
      <c r="FJ488" s="154"/>
      <c r="FK488" s="154"/>
      <c r="FL488" s="154"/>
      <c r="FM488" s="154"/>
      <c r="FN488" s="154"/>
      <c r="FO488" s="154"/>
      <c r="FP488" s="154"/>
      <c r="FQ488" s="154"/>
      <c r="FR488" s="154"/>
      <c r="FS488" s="154"/>
      <c r="FT488" s="154"/>
      <c r="FU488" s="154"/>
      <c r="FV488" s="154"/>
      <c r="FW488" s="154"/>
      <c r="FX488" s="154"/>
      <c r="FY488" s="154"/>
      <c r="FZ488" s="154"/>
      <c r="GA488" s="154"/>
      <c r="GB488" s="154"/>
      <c r="GC488" s="154"/>
      <c r="GD488" s="154"/>
      <c r="GE488" s="154"/>
      <c r="GF488" s="154"/>
      <c r="GG488" s="154"/>
      <c r="GH488" s="154"/>
      <c r="GI488" s="154"/>
      <c r="GJ488" s="154"/>
      <c r="GK488" s="154"/>
      <c r="GL488" s="154"/>
      <c r="GM488" s="154"/>
      <c r="GN488" s="154"/>
      <c r="GO488" s="154"/>
      <c r="GP488" s="154"/>
      <c r="GQ488" s="154"/>
      <c r="GR488" s="154"/>
      <c r="GS488" s="154"/>
      <c r="GT488" s="154"/>
    </row>
    <row r="489" spans="1:202" s="16" customFormat="1" ht="11.25">
      <c r="A489" s="70" t="s">
        <v>359</v>
      </c>
      <c r="B489" s="70"/>
      <c r="C489" s="70"/>
      <c r="D489" s="70"/>
      <c r="E489" s="84"/>
      <c r="F489" s="84"/>
      <c r="G489" s="84"/>
      <c r="H489" s="226"/>
      <c r="I489" s="5"/>
      <c r="J489" s="10"/>
      <c r="K489" s="5"/>
      <c r="L489" s="3"/>
      <c r="M489" s="3"/>
      <c r="N489" s="3"/>
      <c r="DY489" s="154"/>
      <c r="DZ489" s="154"/>
      <c r="EA489" s="154"/>
      <c r="EB489" s="154"/>
      <c r="EC489" s="154"/>
      <c r="ED489" s="154"/>
      <c r="EE489" s="154"/>
      <c r="EF489" s="154"/>
      <c r="EG489" s="154"/>
      <c r="EH489" s="154"/>
      <c r="EI489" s="154"/>
      <c r="EJ489" s="154"/>
      <c r="EK489" s="154"/>
      <c r="EL489" s="154"/>
      <c r="EM489" s="154"/>
      <c r="EN489" s="154"/>
      <c r="EO489" s="154"/>
      <c r="EP489" s="154"/>
      <c r="EQ489" s="154"/>
      <c r="ER489" s="154"/>
      <c r="ES489" s="154"/>
      <c r="ET489" s="154"/>
      <c r="EU489" s="154"/>
      <c r="EV489" s="154"/>
      <c r="EW489" s="154"/>
      <c r="EX489" s="154"/>
      <c r="EY489" s="154"/>
      <c r="EZ489" s="154"/>
      <c r="FA489" s="154"/>
      <c r="FB489" s="154"/>
      <c r="FC489" s="154"/>
      <c r="FD489" s="154"/>
      <c r="FE489" s="154"/>
      <c r="FF489" s="154"/>
      <c r="FG489" s="154"/>
      <c r="FH489" s="154"/>
      <c r="FI489" s="154"/>
      <c r="FJ489" s="154"/>
      <c r="FK489" s="154"/>
      <c r="FL489" s="154"/>
      <c r="FM489" s="154"/>
      <c r="FN489" s="154"/>
      <c r="FO489" s="154"/>
      <c r="FP489" s="154"/>
      <c r="FQ489" s="154"/>
      <c r="FR489" s="154"/>
      <c r="FS489" s="154"/>
      <c r="FT489" s="154"/>
      <c r="FU489" s="154"/>
      <c r="FV489" s="154"/>
      <c r="FW489" s="154"/>
      <c r="FX489" s="154"/>
      <c r="FY489" s="154"/>
      <c r="FZ489" s="154"/>
      <c r="GA489" s="154"/>
      <c r="GB489" s="154"/>
      <c r="GC489" s="154"/>
      <c r="GD489" s="154"/>
      <c r="GE489" s="154"/>
      <c r="GF489" s="154"/>
      <c r="GG489" s="154"/>
      <c r="GH489" s="154"/>
      <c r="GI489" s="154"/>
      <c r="GJ489" s="154"/>
      <c r="GK489" s="154"/>
      <c r="GL489" s="154"/>
      <c r="GM489" s="154"/>
      <c r="GN489" s="154"/>
      <c r="GO489" s="154"/>
      <c r="GP489" s="154"/>
      <c r="GQ489" s="154"/>
      <c r="GR489" s="154"/>
      <c r="GS489" s="154"/>
      <c r="GT489" s="154"/>
    </row>
    <row r="490" spans="1:202" s="16" customFormat="1" ht="11.25">
      <c r="A490" s="70"/>
      <c r="B490" s="110">
        <v>32</v>
      </c>
      <c r="C490" s="70" t="s">
        <v>212</v>
      </c>
      <c r="D490" s="70"/>
      <c r="E490" s="84">
        <f aca="true" t="shared" si="20" ref="E490:G491">E491</f>
        <v>70000</v>
      </c>
      <c r="F490" s="84">
        <f t="shared" si="20"/>
        <v>70000</v>
      </c>
      <c r="G490" s="84">
        <f t="shared" si="20"/>
        <v>31312.5</v>
      </c>
      <c r="H490" s="226"/>
      <c r="I490" s="5"/>
      <c r="J490" s="10"/>
      <c r="K490" s="5"/>
      <c r="L490" s="3"/>
      <c r="M490" s="3"/>
      <c r="N490" s="3"/>
      <c r="DY490" s="154"/>
      <c r="DZ490" s="154"/>
      <c r="EA490" s="154"/>
      <c r="EB490" s="154"/>
      <c r="EC490" s="154"/>
      <c r="ED490" s="154"/>
      <c r="EE490" s="154"/>
      <c r="EF490" s="154"/>
      <c r="EG490" s="154"/>
      <c r="EH490" s="154"/>
      <c r="EI490" s="154"/>
      <c r="EJ490" s="154"/>
      <c r="EK490" s="154"/>
      <c r="EL490" s="154"/>
      <c r="EM490" s="154"/>
      <c r="EN490" s="154"/>
      <c r="EO490" s="154"/>
      <c r="EP490" s="154"/>
      <c r="EQ490" s="154"/>
      <c r="ER490" s="154"/>
      <c r="ES490" s="154"/>
      <c r="ET490" s="154"/>
      <c r="EU490" s="154"/>
      <c r="EV490" s="154"/>
      <c r="EW490" s="154"/>
      <c r="EX490" s="154"/>
      <c r="EY490" s="154"/>
      <c r="EZ490" s="154"/>
      <c r="FA490" s="154"/>
      <c r="FB490" s="154"/>
      <c r="FC490" s="154"/>
      <c r="FD490" s="154"/>
      <c r="FE490" s="154"/>
      <c r="FF490" s="154"/>
      <c r="FG490" s="154"/>
      <c r="FH490" s="154"/>
      <c r="FI490" s="154"/>
      <c r="FJ490" s="154"/>
      <c r="FK490" s="154"/>
      <c r="FL490" s="154"/>
      <c r="FM490" s="154"/>
      <c r="FN490" s="154"/>
      <c r="FO490" s="154"/>
      <c r="FP490" s="154"/>
      <c r="FQ490" s="154"/>
      <c r="FR490" s="154"/>
      <c r="FS490" s="154"/>
      <c r="FT490" s="154"/>
      <c r="FU490" s="154"/>
      <c r="FV490" s="154"/>
      <c r="FW490" s="154"/>
      <c r="FX490" s="154"/>
      <c r="FY490" s="154"/>
      <c r="FZ490" s="154"/>
      <c r="GA490" s="154"/>
      <c r="GB490" s="154"/>
      <c r="GC490" s="154"/>
      <c r="GD490" s="154"/>
      <c r="GE490" s="154"/>
      <c r="GF490" s="154"/>
      <c r="GG490" s="154"/>
      <c r="GH490" s="154"/>
      <c r="GI490" s="154"/>
      <c r="GJ490" s="154"/>
      <c r="GK490" s="154"/>
      <c r="GL490" s="154"/>
      <c r="GM490" s="154"/>
      <c r="GN490" s="154"/>
      <c r="GO490" s="154"/>
      <c r="GP490" s="154"/>
      <c r="GQ490" s="154"/>
      <c r="GR490" s="154"/>
      <c r="GS490" s="154"/>
      <c r="GT490" s="154"/>
    </row>
    <row r="491" spans="1:202" s="16" customFormat="1" ht="11.25">
      <c r="A491" s="70"/>
      <c r="B491" s="20">
        <v>323</v>
      </c>
      <c r="C491" s="70" t="s">
        <v>233</v>
      </c>
      <c r="D491" s="70"/>
      <c r="E491" s="84">
        <f t="shared" si="20"/>
        <v>70000</v>
      </c>
      <c r="F491" s="84">
        <f t="shared" si="20"/>
        <v>70000</v>
      </c>
      <c r="G491" s="84">
        <f t="shared" si="20"/>
        <v>31312.5</v>
      </c>
      <c r="H491" s="226"/>
      <c r="I491" s="5"/>
      <c r="J491" s="10"/>
      <c r="K491" s="5"/>
      <c r="L491" s="3"/>
      <c r="M491" s="3"/>
      <c r="N491" s="3"/>
      <c r="DY491" s="154"/>
      <c r="DZ491" s="154"/>
      <c r="EA491" s="154"/>
      <c r="EB491" s="154"/>
      <c r="EC491" s="154"/>
      <c r="ED491" s="154"/>
      <c r="EE491" s="154"/>
      <c r="EF491" s="154"/>
      <c r="EG491" s="154"/>
      <c r="EH491" s="154"/>
      <c r="EI491" s="154"/>
      <c r="EJ491" s="154"/>
      <c r="EK491" s="154"/>
      <c r="EL491" s="154"/>
      <c r="EM491" s="154"/>
      <c r="EN491" s="154"/>
      <c r="EO491" s="154"/>
      <c r="EP491" s="154"/>
      <c r="EQ491" s="154"/>
      <c r="ER491" s="154"/>
      <c r="ES491" s="154"/>
      <c r="ET491" s="154"/>
      <c r="EU491" s="154"/>
      <c r="EV491" s="154"/>
      <c r="EW491" s="154"/>
      <c r="EX491" s="154"/>
      <c r="EY491" s="154"/>
      <c r="EZ491" s="154"/>
      <c r="FA491" s="154"/>
      <c r="FB491" s="154"/>
      <c r="FC491" s="154"/>
      <c r="FD491" s="154"/>
      <c r="FE491" s="154"/>
      <c r="FF491" s="154"/>
      <c r="FG491" s="154"/>
      <c r="FH491" s="154"/>
      <c r="FI491" s="154"/>
      <c r="FJ491" s="154"/>
      <c r="FK491" s="154"/>
      <c r="FL491" s="154"/>
      <c r="FM491" s="154"/>
      <c r="FN491" s="154"/>
      <c r="FO491" s="154"/>
      <c r="FP491" s="154"/>
      <c r="FQ491" s="154"/>
      <c r="FR491" s="154"/>
      <c r="FS491" s="154"/>
      <c r="FT491" s="154"/>
      <c r="FU491" s="154"/>
      <c r="FV491" s="154"/>
      <c r="FW491" s="154"/>
      <c r="FX491" s="154"/>
      <c r="FY491" s="154"/>
      <c r="FZ491" s="154"/>
      <c r="GA491" s="154"/>
      <c r="GB491" s="154"/>
      <c r="GC491" s="154"/>
      <c r="GD491" s="154"/>
      <c r="GE491" s="154"/>
      <c r="GF491" s="154"/>
      <c r="GG491" s="154"/>
      <c r="GH491" s="154"/>
      <c r="GI491" s="154"/>
      <c r="GJ491" s="154"/>
      <c r="GK491" s="154"/>
      <c r="GL491" s="154"/>
      <c r="GM491" s="154"/>
      <c r="GN491" s="154"/>
      <c r="GO491" s="154"/>
      <c r="GP491" s="154"/>
      <c r="GQ491" s="154"/>
      <c r="GR491" s="154"/>
      <c r="GS491" s="154"/>
      <c r="GT491" s="154"/>
    </row>
    <row r="492" spans="1:202" s="16" customFormat="1" ht="11.25">
      <c r="A492" s="70"/>
      <c r="B492" s="87">
        <v>3234</v>
      </c>
      <c r="C492" s="70" t="s">
        <v>276</v>
      </c>
      <c r="D492" s="70"/>
      <c r="E492" s="233">
        <v>70000</v>
      </c>
      <c r="F492" s="233">
        <v>70000</v>
      </c>
      <c r="G492" s="233">
        <v>31312.5</v>
      </c>
      <c r="H492" s="226"/>
      <c r="I492" s="5"/>
      <c r="J492" s="10"/>
      <c r="K492" s="5"/>
      <c r="L492" s="3"/>
      <c r="M492" s="3"/>
      <c r="N492" s="3"/>
      <c r="DY492" s="154"/>
      <c r="DZ492" s="154"/>
      <c r="EA492" s="154"/>
      <c r="EB492" s="154"/>
      <c r="EC492" s="154"/>
      <c r="ED492" s="154"/>
      <c r="EE492" s="154"/>
      <c r="EF492" s="154"/>
      <c r="EG492" s="154"/>
      <c r="EH492" s="154"/>
      <c r="EI492" s="154"/>
      <c r="EJ492" s="154"/>
      <c r="EK492" s="154"/>
      <c r="EL492" s="154"/>
      <c r="EM492" s="154"/>
      <c r="EN492" s="154"/>
      <c r="EO492" s="154"/>
      <c r="EP492" s="154"/>
      <c r="EQ492" s="154"/>
      <c r="ER492" s="154"/>
      <c r="ES492" s="154"/>
      <c r="ET492" s="154"/>
      <c r="EU492" s="154"/>
      <c r="EV492" s="154"/>
      <c r="EW492" s="154"/>
      <c r="EX492" s="154"/>
      <c r="EY492" s="154"/>
      <c r="EZ492" s="154"/>
      <c r="FA492" s="154"/>
      <c r="FB492" s="154"/>
      <c r="FC492" s="154"/>
      <c r="FD492" s="154"/>
      <c r="FE492" s="154"/>
      <c r="FF492" s="154"/>
      <c r="FG492" s="154"/>
      <c r="FH492" s="154"/>
      <c r="FI492" s="154"/>
      <c r="FJ492" s="154"/>
      <c r="FK492" s="154"/>
      <c r="FL492" s="154"/>
      <c r="FM492" s="154"/>
      <c r="FN492" s="154"/>
      <c r="FO492" s="154"/>
      <c r="FP492" s="154"/>
      <c r="FQ492" s="154"/>
      <c r="FR492" s="154"/>
      <c r="FS492" s="154"/>
      <c r="FT492" s="154"/>
      <c r="FU492" s="154"/>
      <c r="FV492" s="154"/>
      <c r="FW492" s="154"/>
      <c r="FX492" s="154"/>
      <c r="FY492" s="154"/>
      <c r="FZ492" s="154"/>
      <c r="GA492" s="154"/>
      <c r="GB492" s="154"/>
      <c r="GC492" s="154"/>
      <c r="GD492" s="154"/>
      <c r="GE492" s="154"/>
      <c r="GF492" s="154"/>
      <c r="GG492" s="154"/>
      <c r="GH492" s="154"/>
      <c r="GI492" s="154"/>
      <c r="GJ492" s="154"/>
      <c r="GK492" s="154"/>
      <c r="GL492" s="154"/>
      <c r="GM492" s="154"/>
      <c r="GN492" s="154"/>
      <c r="GO492" s="154"/>
      <c r="GP492" s="154"/>
      <c r="GQ492" s="154"/>
      <c r="GR492" s="154"/>
      <c r="GS492" s="154"/>
      <c r="GT492" s="154"/>
    </row>
    <row r="493" spans="1:202" s="16" customFormat="1" ht="11.25">
      <c r="A493" s="70"/>
      <c r="B493" s="20"/>
      <c r="C493" s="70"/>
      <c r="D493" s="70"/>
      <c r="E493" s="84"/>
      <c r="F493" s="84"/>
      <c r="G493" s="84"/>
      <c r="H493" s="226"/>
      <c r="I493" s="5"/>
      <c r="J493" s="10"/>
      <c r="K493" s="5"/>
      <c r="L493" s="3"/>
      <c r="M493" s="3"/>
      <c r="N493" s="3"/>
      <c r="DY493" s="154"/>
      <c r="DZ493" s="154"/>
      <c r="EA493" s="154"/>
      <c r="EB493" s="154"/>
      <c r="EC493" s="154"/>
      <c r="ED493" s="154"/>
      <c r="EE493" s="154"/>
      <c r="EF493" s="154"/>
      <c r="EG493" s="154"/>
      <c r="EH493" s="154"/>
      <c r="EI493" s="154"/>
      <c r="EJ493" s="154"/>
      <c r="EK493" s="154"/>
      <c r="EL493" s="154"/>
      <c r="EM493" s="154"/>
      <c r="EN493" s="154"/>
      <c r="EO493" s="154"/>
      <c r="EP493" s="154"/>
      <c r="EQ493" s="154"/>
      <c r="ER493" s="154"/>
      <c r="ES493" s="154"/>
      <c r="ET493" s="154"/>
      <c r="EU493" s="154"/>
      <c r="EV493" s="154"/>
      <c r="EW493" s="154"/>
      <c r="EX493" s="154"/>
      <c r="EY493" s="154"/>
      <c r="EZ493" s="154"/>
      <c r="FA493" s="154"/>
      <c r="FB493" s="154"/>
      <c r="FC493" s="154"/>
      <c r="FD493" s="154"/>
      <c r="FE493" s="154"/>
      <c r="FF493" s="154"/>
      <c r="FG493" s="154"/>
      <c r="FH493" s="154"/>
      <c r="FI493" s="154"/>
      <c r="FJ493" s="154"/>
      <c r="FK493" s="154"/>
      <c r="FL493" s="154"/>
      <c r="FM493" s="154"/>
      <c r="FN493" s="154"/>
      <c r="FO493" s="154"/>
      <c r="FP493" s="154"/>
      <c r="FQ493" s="154"/>
      <c r="FR493" s="154"/>
      <c r="FS493" s="154"/>
      <c r="FT493" s="154"/>
      <c r="FU493" s="154"/>
      <c r="FV493" s="154"/>
      <c r="FW493" s="154"/>
      <c r="FX493" s="154"/>
      <c r="FY493" s="154"/>
      <c r="FZ493" s="154"/>
      <c r="GA493" s="154"/>
      <c r="GB493" s="154"/>
      <c r="GC493" s="154"/>
      <c r="GD493" s="154"/>
      <c r="GE493" s="154"/>
      <c r="GF493" s="154"/>
      <c r="GG493" s="154"/>
      <c r="GH493" s="154"/>
      <c r="GI493" s="154"/>
      <c r="GJ493" s="154"/>
      <c r="GK493" s="154"/>
      <c r="GL493" s="154"/>
      <c r="GM493" s="154"/>
      <c r="GN493" s="154"/>
      <c r="GO493" s="154"/>
      <c r="GP493" s="154"/>
      <c r="GQ493" s="154"/>
      <c r="GR493" s="154"/>
      <c r="GS493" s="154"/>
      <c r="GT493" s="154"/>
    </row>
    <row r="494" spans="1:202" s="16" customFormat="1" ht="11.25">
      <c r="A494" s="70"/>
      <c r="B494" s="87"/>
      <c r="C494" s="70"/>
      <c r="D494" s="70"/>
      <c r="E494" s="84"/>
      <c r="F494" s="84"/>
      <c r="G494" s="84"/>
      <c r="H494" s="226"/>
      <c r="I494" s="5"/>
      <c r="J494" s="10"/>
      <c r="K494" s="5"/>
      <c r="L494" s="3"/>
      <c r="M494" s="3"/>
      <c r="N494" s="3"/>
      <c r="DY494" s="154"/>
      <c r="DZ494" s="154"/>
      <c r="EA494" s="154"/>
      <c r="EB494" s="154"/>
      <c r="EC494" s="154"/>
      <c r="ED494" s="154"/>
      <c r="EE494" s="154"/>
      <c r="EF494" s="154"/>
      <c r="EG494" s="154"/>
      <c r="EH494" s="154"/>
      <c r="EI494" s="154"/>
      <c r="EJ494" s="154"/>
      <c r="EK494" s="154"/>
      <c r="EL494" s="154"/>
      <c r="EM494" s="154"/>
      <c r="EN494" s="154"/>
      <c r="EO494" s="154"/>
      <c r="EP494" s="154"/>
      <c r="EQ494" s="154"/>
      <c r="ER494" s="154"/>
      <c r="ES494" s="154"/>
      <c r="ET494" s="154"/>
      <c r="EU494" s="154"/>
      <c r="EV494" s="154"/>
      <c r="EW494" s="154"/>
      <c r="EX494" s="154"/>
      <c r="EY494" s="154"/>
      <c r="EZ494" s="154"/>
      <c r="FA494" s="154"/>
      <c r="FB494" s="154"/>
      <c r="FC494" s="154"/>
      <c r="FD494" s="154"/>
      <c r="FE494" s="154"/>
      <c r="FF494" s="154"/>
      <c r="FG494" s="154"/>
      <c r="FH494" s="154"/>
      <c r="FI494" s="154"/>
      <c r="FJ494" s="154"/>
      <c r="FK494" s="154"/>
      <c r="FL494" s="154"/>
      <c r="FM494" s="154"/>
      <c r="FN494" s="154"/>
      <c r="FO494" s="154"/>
      <c r="FP494" s="154"/>
      <c r="FQ494" s="154"/>
      <c r="FR494" s="154"/>
      <c r="FS494" s="154"/>
      <c r="FT494" s="154"/>
      <c r="FU494" s="154"/>
      <c r="FV494" s="154"/>
      <c r="FW494" s="154"/>
      <c r="FX494" s="154"/>
      <c r="FY494" s="154"/>
      <c r="FZ494" s="154"/>
      <c r="GA494" s="154"/>
      <c r="GB494" s="154"/>
      <c r="GC494" s="154"/>
      <c r="GD494" s="154"/>
      <c r="GE494" s="154"/>
      <c r="GF494" s="154"/>
      <c r="GG494" s="154"/>
      <c r="GH494" s="154"/>
      <c r="GI494" s="154"/>
      <c r="GJ494" s="154"/>
      <c r="GK494" s="154"/>
      <c r="GL494" s="154"/>
      <c r="GM494" s="154"/>
      <c r="GN494" s="154"/>
      <c r="GO494" s="154"/>
      <c r="GP494" s="154"/>
      <c r="GQ494" s="154"/>
      <c r="GR494" s="154"/>
      <c r="GS494" s="154"/>
      <c r="GT494" s="154"/>
    </row>
    <row r="495" spans="1:202" s="16" customFormat="1" ht="11.25">
      <c r="A495" s="199" t="s">
        <v>360</v>
      </c>
      <c r="B495" s="200"/>
      <c r="C495" s="201"/>
      <c r="D495" s="201"/>
      <c r="E495" s="202">
        <f>E497+E505+E513+E522+E530+E535</f>
        <v>1230000</v>
      </c>
      <c r="F495" s="202">
        <f>F497+F505+F513+F522+F530+F535</f>
        <v>440000</v>
      </c>
      <c r="G495" s="202">
        <f>G497+G505+G513+G522+G530+G535</f>
        <v>1436937.79</v>
      </c>
      <c r="H495" s="223">
        <f>F495*100/E495</f>
        <v>35.77235772357724</v>
      </c>
      <c r="I495" s="20"/>
      <c r="J495" s="19"/>
      <c r="K495" s="5"/>
      <c r="L495" s="3"/>
      <c r="M495" s="3"/>
      <c r="N495" s="3"/>
      <c r="DY495" s="154"/>
      <c r="DZ495" s="154"/>
      <c r="EA495" s="154"/>
      <c r="EB495" s="154"/>
      <c r="EC495" s="154"/>
      <c r="ED495" s="154"/>
      <c r="EE495" s="154"/>
      <c r="EF495" s="154"/>
      <c r="EG495" s="154"/>
      <c r="EH495" s="154"/>
      <c r="EI495" s="154"/>
      <c r="EJ495" s="154"/>
      <c r="EK495" s="154"/>
      <c r="EL495" s="154"/>
      <c r="EM495" s="154"/>
      <c r="EN495" s="154"/>
      <c r="EO495" s="154"/>
      <c r="EP495" s="154"/>
      <c r="EQ495" s="154"/>
      <c r="ER495" s="154"/>
      <c r="ES495" s="154"/>
      <c r="ET495" s="154"/>
      <c r="EU495" s="154"/>
      <c r="EV495" s="154"/>
      <c r="EW495" s="154"/>
      <c r="EX495" s="154"/>
      <c r="EY495" s="154"/>
      <c r="EZ495" s="154"/>
      <c r="FA495" s="154"/>
      <c r="FB495" s="154"/>
      <c r="FC495" s="154"/>
      <c r="FD495" s="154"/>
      <c r="FE495" s="154"/>
      <c r="FF495" s="154"/>
      <c r="FG495" s="154"/>
      <c r="FH495" s="154"/>
      <c r="FI495" s="154"/>
      <c r="FJ495" s="154"/>
      <c r="FK495" s="154"/>
      <c r="FL495" s="154"/>
      <c r="FM495" s="154"/>
      <c r="FN495" s="154"/>
      <c r="FO495" s="154"/>
      <c r="FP495" s="154"/>
      <c r="FQ495" s="154"/>
      <c r="FR495" s="154"/>
      <c r="FS495" s="154"/>
      <c r="FT495" s="154"/>
      <c r="FU495" s="154"/>
      <c r="FV495" s="154"/>
      <c r="FW495" s="154"/>
      <c r="FX495" s="154"/>
      <c r="FY495" s="154"/>
      <c r="FZ495" s="154"/>
      <c r="GA495" s="154"/>
      <c r="GB495" s="154"/>
      <c r="GC495" s="154"/>
      <c r="GD495" s="154"/>
      <c r="GE495" s="154"/>
      <c r="GF495" s="154"/>
      <c r="GG495" s="154"/>
      <c r="GH495" s="154"/>
      <c r="GI495" s="154"/>
      <c r="GJ495" s="154"/>
      <c r="GK495" s="154"/>
      <c r="GL495" s="154"/>
      <c r="GM495" s="154"/>
      <c r="GN495" s="154"/>
      <c r="GO495" s="154"/>
      <c r="GP495" s="154"/>
      <c r="GQ495" s="154"/>
      <c r="GR495" s="154"/>
      <c r="GS495" s="154"/>
      <c r="GT495" s="154"/>
    </row>
    <row r="496" spans="1:202" s="16" customFormat="1" ht="11.25">
      <c r="A496" s="70"/>
      <c r="B496" s="70"/>
      <c r="C496" s="70"/>
      <c r="D496" s="70"/>
      <c r="E496" s="84"/>
      <c r="F496" s="84"/>
      <c r="G496" s="84"/>
      <c r="H496" s="226"/>
      <c r="I496" s="20"/>
      <c r="J496" s="19"/>
      <c r="K496" s="5"/>
      <c r="L496" s="3"/>
      <c r="M496" s="3"/>
      <c r="N496" s="3"/>
      <c r="DY496" s="154"/>
      <c r="DZ496" s="154"/>
      <c r="EA496" s="154"/>
      <c r="EB496" s="154"/>
      <c r="EC496" s="154"/>
      <c r="ED496" s="154"/>
      <c r="EE496" s="154"/>
      <c r="EF496" s="154"/>
      <c r="EG496" s="154"/>
      <c r="EH496" s="154"/>
      <c r="EI496" s="154"/>
      <c r="EJ496" s="154"/>
      <c r="EK496" s="154"/>
      <c r="EL496" s="154"/>
      <c r="EM496" s="154"/>
      <c r="EN496" s="154"/>
      <c r="EO496" s="154"/>
      <c r="EP496" s="154"/>
      <c r="EQ496" s="154"/>
      <c r="ER496" s="154"/>
      <c r="ES496" s="154"/>
      <c r="ET496" s="154"/>
      <c r="EU496" s="154"/>
      <c r="EV496" s="154"/>
      <c r="EW496" s="154"/>
      <c r="EX496" s="154"/>
      <c r="EY496" s="154"/>
      <c r="EZ496" s="154"/>
      <c r="FA496" s="154"/>
      <c r="FB496" s="154"/>
      <c r="FC496" s="154"/>
      <c r="FD496" s="154"/>
      <c r="FE496" s="154"/>
      <c r="FF496" s="154"/>
      <c r="FG496" s="154"/>
      <c r="FH496" s="154"/>
      <c r="FI496" s="154"/>
      <c r="FJ496" s="154"/>
      <c r="FK496" s="154"/>
      <c r="FL496" s="154"/>
      <c r="FM496" s="154"/>
      <c r="FN496" s="154"/>
      <c r="FO496" s="154"/>
      <c r="FP496" s="154"/>
      <c r="FQ496" s="154"/>
      <c r="FR496" s="154"/>
      <c r="FS496" s="154"/>
      <c r="FT496" s="154"/>
      <c r="FU496" s="154"/>
      <c r="FV496" s="154"/>
      <c r="FW496" s="154"/>
      <c r="FX496" s="154"/>
      <c r="FY496" s="154"/>
      <c r="FZ496" s="154"/>
      <c r="GA496" s="154"/>
      <c r="GB496" s="154"/>
      <c r="GC496" s="154"/>
      <c r="GD496" s="154"/>
      <c r="GE496" s="154"/>
      <c r="GF496" s="154"/>
      <c r="GG496" s="154"/>
      <c r="GH496" s="154"/>
      <c r="GI496" s="154"/>
      <c r="GJ496" s="154"/>
      <c r="GK496" s="154"/>
      <c r="GL496" s="154"/>
      <c r="GM496" s="154"/>
      <c r="GN496" s="154"/>
      <c r="GO496" s="154"/>
      <c r="GP496" s="154"/>
      <c r="GQ496" s="154"/>
      <c r="GR496" s="154"/>
      <c r="GS496" s="154"/>
      <c r="GT496" s="154"/>
    </row>
    <row r="497" spans="1:254" s="155" customFormat="1" ht="12">
      <c r="A497" s="70" t="s">
        <v>361</v>
      </c>
      <c r="B497" s="110"/>
      <c r="C497" s="70"/>
      <c r="D497" s="70"/>
      <c r="E497" s="84">
        <f>E498</f>
        <v>100000</v>
      </c>
      <c r="F497" s="84">
        <f>F498</f>
        <v>80000</v>
      </c>
      <c r="G497" s="84">
        <f>G498</f>
        <v>81420</v>
      </c>
      <c r="H497" s="226">
        <f>F497/E497*100</f>
        <v>80</v>
      </c>
      <c r="I497" s="20"/>
      <c r="J497" s="19"/>
      <c r="K497" s="5"/>
      <c r="L497" s="5"/>
      <c r="M497" s="5"/>
      <c r="N497" s="5"/>
      <c r="GU497" s="156"/>
      <c r="GV497" s="156"/>
      <c r="GW497" s="156"/>
      <c r="GX497" s="156"/>
      <c r="GY497" s="156"/>
      <c r="GZ497" s="156"/>
      <c r="HA497" s="156"/>
      <c r="HB497" s="156"/>
      <c r="HC497" s="156"/>
      <c r="HD497" s="156"/>
      <c r="HE497" s="156"/>
      <c r="HF497" s="156"/>
      <c r="HG497" s="156"/>
      <c r="HH497" s="156"/>
      <c r="HI497" s="156"/>
      <c r="HJ497" s="156"/>
      <c r="HK497" s="156"/>
      <c r="HL497" s="156"/>
      <c r="HM497" s="156"/>
      <c r="HN497" s="156"/>
      <c r="HO497" s="156"/>
      <c r="HP497" s="156"/>
      <c r="HQ497" s="156"/>
      <c r="HR497" s="156"/>
      <c r="HS497" s="156"/>
      <c r="HT497" s="156"/>
      <c r="HU497" s="156"/>
      <c r="HV497" s="156"/>
      <c r="HW497" s="156"/>
      <c r="HX497" s="156"/>
      <c r="HY497" s="156"/>
      <c r="HZ497" s="156"/>
      <c r="IA497" s="156"/>
      <c r="IB497" s="156"/>
      <c r="IC497" s="156"/>
      <c r="ID497" s="156"/>
      <c r="IE497" s="156"/>
      <c r="IF497" s="156"/>
      <c r="IG497" s="156"/>
      <c r="IH497" s="156"/>
      <c r="II497" s="156"/>
      <c r="IJ497" s="156"/>
      <c r="IK497" s="156"/>
      <c r="IL497" s="156"/>
      <c r="IM497" s="156"/>
      <c r="IN497" s="156"/>
      <c r="IO497" s="156"/>
      <c r="IP497" s="156"/>
      <c r="IQ497" s="156"/>
      <c r="IR497" s="156"/>
      <c r="IS497" s="156"/>
      <c r="IT497" s="156"/>
    </row>
    <row r="498" spans="1:254" s="157" customFormat="1" ht="11.25">
      <c r="A498" s="70"/>
      <c r="B498" s="110">
        <v>32</v>
      </c>
      <c r="C498" s="70" t="s">
        <v>212</v>
      </c>
      <c r="D498" s="70"/>
      <c r="E498" s="84">
        <f>E499+E502</f>
        <v>100000</v>
      </c>
      <c r="F498" s="84">
        <f>F499+F502</f>
        <v>80000</v>
      </c>
      <c r="G498" s="84">
        <f>G499+G502</f>
        <v>81420</v>
      </c>
      <c r="H498" s="226">
        <f>F498/E498*100</f>
        <v>80</v>
      </c>
      <c r="I498" s="70"/>
      <c r="J498" s="26"/>
      <c r="K498" s="5"/>
      <c r="L498" s="5"/>
      <c r="M498" s="5"/>
      <c r="N498" s="5"/>
      <c r="GU498" s="158"/>
      <c r="GV498" s="158"/>
      <c r="GW498" s="158"/>
      <c r="GX498" s="158"/>
      <c r="GY498" s="158"/>
      <c r="GZ498" s="158"/>
      <c r="HA498" s="158"/>
      <c r="HB498" s="158"/>
      <c r="HC498" s="158"/>
      <c r="HD498" s="158"/>
      <c r="HE498" s="158"/>
      <c r="HF498" s="158"/>
      <c r="HG498" s="158"/>
      <c r="HH498" s="158"/>
      <c r="HI498" s="158"/>
      <c r="HJ498" s="158"/>
      <c r="HK498" s="158"/>
      <c r="HL498" s="158"/>
      <c r="HM498" s="158"/>
      <c r="HN498" s="158"/>
      <c r="HO498" s="158"/>
      <c r="HP498" s="158"/>
      <c r="HQ498" s="158"/>
      <c r="HR498" s="158"/>
      <c r="HS498" s="158"/>
      <c r="HT498" s="158"/>
      <c r="HU498" s="158"/>
      <c r="HV498" s="158"/>
      <c r="HW498" s="158"/>
      <c r="HX498" s="158"/>
      <c r="HY498" s="158"/>
      <c r="HZ498" s="158"/>
      <c r="IA498" s="158"/>
      <c r="IB498" s="158"/>
      <c r="IC498" s="158"/>
      <c r="ID498" s="158"/>
      <c r="IE498" s="158"/>
      <c r="IF498" s="158"/>
      <c r="IG498" s="158"/>
      <c r="IH498" s="158"/>
      <c r="II498" s="158"/>
      <c r="IJ498" s="158"/>
      <c r="IK498" s="158"/>
      <c r="IL498" s="158"/>
      <c r="IM498" s="158"/>
      <c r="IN498" s="158"/>
      <c r="IO498" s="158"/>
      <c r="IP498" s="158"/>
      <c r="IQ498" s="158"/>
      <c r="IR498" s="158"/>
      <c r="IS498" s="158"/>
      <c r="IT498" s="158"/>
    </row>
    <row r="499" spans="1:254" s="154" customFormat="1" ht="11.25">
      <c r="A499" s="70"/>
      <c r="B499" s="20">
        <v>322</v>
      </c>
      <c r="C499" s="70" t="s">
        <v>228</v>
      </c>
      <c r="D499" s="70"/>
      <c r="E499" s="84">
        <f>SUM(E500:E501)</f>
        <v>80000</v>
      </c>
      <c r="F499" s="84">
        <f>SUM(F500:F501)</f>
        <v>0</v>
      </c>
      <c r="G499" s="84">
        <f>SUM(G500:G501)</f>
        <v>0</v>
      </c>
      <c r="H499" s="226"/>
      <c r="I499" s="70"/>
      <c r="J499" s="26"/>
      <c r="K499" s="5"/>
      <c r="L499" s="5"/>
      <c r="M499" s="5"/>
      <c r="N499" s="5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</row>
    <row r="500" spans="1:254" s="154" customFormat="1" ht="11.25">
      <c r="A500" s="70"/>
      <c r="B500" s="87">
        <v>3223</v>
      </c>
      <c r="C500" s="70" t="s">
        <v>231</v>
      </c>
      <c r="D500" s="70"/>
      <c r="E500" s="233">
        <v>50000</v>
      </c>
      <c r="F500" s="233"/>
      <c r="G500" s="233"/>
      <c r="H500" s="226"/>
      <c r="I500" s="70"/>
      <c r="J500" s="26"/>
      <c r="K500" s="5"/>
      <c r="L500" s="5"/>
      <c r="M500" s="5"/>
      <c r="N500" s="5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</row>
    <row r="501" spans="1:254" s="155" customFormat="1" ht="12">
      <c r="A501" s="70"/>
      <c r="B501" s="87">
        <v>3224</v>
      </c>
      <c r="C501" s="70" t="s">
        <v>274</v>
      </c>
      <c r="D501" s="70"/>
      <c r="E501" s="233">
        <v>30000</v>
      </c>
      <c r="F501" s="233"/>
      <c r="G501" s="233"/>
      <c r="H501" s="226"/>
      <c r="I501" s="70"/>
      <c r="J501" s="26"/>
      <c r="K501" s="5"/>
      <c r="L501" s="5"/>
      <c r="M501" s="5"/>
      <c r="N501" s="5"/>
      <c r="GU501" s="156"/>
      <c r="GV501" s="156"/>
      <c r="GW501" s="156"/>
      <c r="GX501" s="156"/>
      <c r="GY501" s="156"/>
      <c r="GZ501" s="156"/>
      <c r="HA501" s="156"/>
      <c r="HB501" s="156"/>
      <c r="HC501" s="156"/>
      <c r="HD501" s="156"/>
      <c r="HE501" s="156"/>
      <c r="HF501" s="156"/>
      <c r="HG501" s="156"/>
      <c r="HH501" s="156"/>
      <c r="HI501" s="156"/>
      <c r="HJ501" s="156"/>
      <c r="HK501" s="156"/>
      <c r="HL501" s="156"/>
      <c r="HM501" s="156"/>
      <c r="HN501" s="156"/>
      <c r="HO501" s="156"/>
      <c r="HP501" s="156"/>
      <c r="HQ501" s="156"/>
      <c r="HR501" s="156"/>
      <c r="HS501" s="156"/>
      <c r="HT501" s="156"/>
      <c r="HU501" s="156"/>
      <c r="HV501" s="156"/>
      <c r="HW501" s="156"/>
      <c r="HX501" s="156"/>
      <c r="HY501" s="156"/>
      <c r="HZ501" s="156"/>
      <c r="IA501" s="156"/>
      <c r="IB501" s="156"/>
      <c r="IC501" s="156"/>
      <c r="ID501" s="156"/>
      <c r="IE501" s="156"/>
      <c r="IF501" s="156"/>
      <c r="IG501" s="156"/>
      <c r="IH501" s="156"/>
      <c r="II501" s="156"/>
      <c r="IJ501" s="156"/>
      <c r="IK501" s="156"/>
      <c r="IL501" s="156"/>
      <c r="IM501" s="156"/>
      <c r="IN501" s="156"/>
      <c r="IO501" s="156"/>
      <c r="IP501" s="156"/>
      <c r="IQ501" s="156"/>
      <c r="IR501" s="156"/>
      <c r="IS501" s="156"/>
      <c r="IT501" s="156"/>
    </row>
    <row r="502" spans="1:254" s="157" customFormat="1" ht="11.25">
      <c r="A502" s="70"/>
      <c r="B502" s="20">
        <v>323</v>
      </c>
      <c r="C502" s="70" t="s">
        <v>233</v>
      </c>
      <c r="D502" s="70"/>
      <c r="E502" s="84">
        <f>E503</f>
        <v>20000</v>
      </c>
      <c r="F502" s="84">
        <f>F503</f>
        <v>80000</v>
      </c>
      <c r="G502" s="84">
        <f>G503</f>
        <v>81420</v>
      </c>
      <c r="H502" s="226">
        <f>F502/E502*100</f>
        <v>400</v>
      </c>
      <c r="I502" s="70"/>
      <c r="J502" s="26"/>
      <c r="K502" s="5"/>
      <c r="L502" s="5"/>
      <c r="M502" s="5"/>
      <c r="N502" s="5"/>
      <c r="GU502" s="158"/>
      <c r="GV502" s="158"/>
      <c r="GW502" s="158"/>
      <c r="GX502" s="158"/>
      <c r="GY502" s="158"/>
      <c r="GZ502" s="158"/>
      <c r="HA502" s="158"/>
      <c r="HB502" s="158"/>
      <c r="HC502" s="158"/>
      <c r="HD502" s="158"/>
      <c r="HE502" s="158"/>
      <c r="HF502" s="158"/>
      <c r="HG502" s="158"/>
      <c r="HH502" s="158"/>
      <c r="HI502" s="158"/>
      <c r="HJ502" s="158"/>
      <c r="HK502" s="158"/>
      <c r="HL502" s="158"/>
      <c r="HM502" s="158"/>
      <c r="HN502" s="158"/>
      <c r="HO502" s="158"/>
      <c r="HP502" s="158"/>
      <c r="HQ502" s="158"/>
      <c r="HR502" s="158"/>
      <c r="HS502" s="158"/>
      <c r="HT502" s="158"/>
      <c r="HU502" s="158"/>
      <c r="HV502" s="158"/>
      <c r="HW502" s="158"/>
      <c r="HX502" s="158"/>
      <c r="HY502" s="158"/>
      <c r="HZ502" s="158"/>
      <c r="IA502" s="158"/>
      <c r="IB502" s="158"/>
      <c r="IC502" s="158"/>
      <c r="ID502" s="158"/>
      <c r="IE502" s="158"/>
      <c r="IF502" s="158"/>
      <c r="IG502" s="158"/>
      <c r="IH502" s="158"/>
      <c r="II502" s="158"/>
      <c r="IJ502" s="158"/>
      <c r="IK502" s="158"/>
      <c r="IL502" s="158"/>
      <c r="IM502" s="158"/>
      <c r="IN502" s="158"/>
      <c r="IO502" s="158"/>
      <c r="IP502" s="158"/>
      <c r="IQ502" s="158"/>
      <c r="IR502" s="158"/>
      <c r="IS502" s="158"/>
      <c r="IT502" s="158"/>
    </row>
    <row r="503" spans="1:254" s="154" customFormat="1" ht="11.25">
      <c r="A503" s="70"/>
      <c r="B503" s="87">
        <v>3232</v>
      </c>
      <c r="C503" s="70" t="s">
        <v>275</v>
      </c>
      <c r="D503" s="70"/>
      <c r="E503" s="233">
        <v>20000</v>
      </c>
      <c r="F503" s="233">
        <v>80000</v>
      </c>
      <c r="G503" s="233">
        <v>81420</v>
      </c>
      <c r="H503" s="226">
        <f>F503/E503*100</f>
        <v>400</v>
      </c>
      <c r="I503" s="70"/>
      <c r="J503" s="26"/>
      <c r="K503" s="5"/>
      <c r="L503" s="5"/>
      <c r="M503" s="5"/>
      <c r="N503" s="5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</row>
    <row r="504" spans="1:254" s="159" customFormat="1" ht="13.5">
      <c r="A504" s="70"/>
      <c r="B504" s="20"/>
      <c r="C504" s="70"/>
      <c r="D504" s="70"/>
      <c r="E504" s="84"/>
      <c r="F504" s="84"/>
      <c r="G504" s="84"/>
      <c r="H504" s="226"/>
      <c r="I504" s="70"/>
      <c r="J504" s="26"/>
      <c r="K504" s="5"/>
      <c r="L504" s="5"/>
      <c r="M504" s="5"/>
      <c r="N504" s="5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</row>
    <row r="505" spans="1:254" s="154" customFormat="1" ht="11.25">
      <c r="A505" s="70" t="s">
        <v>362</v>
      </c>
      <c r="B505" s="87"/>
      <c r="C505" s="70"/>
      <c r="D505" s="70"/>
      <c r="E505" s="84">
        <f>E506</f>
        <v>100000</v>
      </c>
      <c r="F505" s="84">
        <f>F506</f>
        <v>100000</v>
      </c>
      <c r="G505" s="84">
        <f>G506</f>
        <v>193615.94</v>
      </c>
      <c r="H505" s="226">
        <f>F505/E505*100</f>
        <v>100</v>
      </c>
      <c r="I505" s="70"/>
      <c r="J505" s="26"/>
      <c r="K505" s="5"/>
      <c r="L505" s="5"/>
      <c r="M505" s="5"/>
      <c r="N505" s="5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</row>
    <row r="506" spans="1:254" s="151" customFormat="1" ht="12">
      <c r="A506" s="70"/>
      <c r="B506" s="110">
        <v>32</v>
      </c>
      <c r="C506" s="70" t="s">
        <v>212</v>
      </c>
      <c r="D506" s="70"/>
      <c r="E506" s="84">
        <f>E507+E510</f>
        <v>100000</v>
      </c>
      <c r="F506" s="84">
        <f>F507+F510</f>
        <v>100000</v>
      </c>
      <c r="G506" s="84">
        <f>G507+G510</f>
        <v>193615.94</v>
      </c>
      <c r="H506" s="226">
        <f>F506/E506*100</f>
        <v>100</v>
      </c>
      <c r="I506" s="70"/>
      <c r="J506" s="26"/>
      <c r="K506" s="5"/>
      <c r="L506" s="5"/>
      <c r="M506" s="5"/>
      <c r="N506" s="5"/>
      <c r="GU506" s="160"/>
      <c r="GV506" s="160"/>
      <c r="GW506" s="160"/>
      <c r="GX506" s="160"/>
      <c r="GY506" s="160"/>
      <c r="GZ506" s="160"/>
      <c r="HA506" s="160"/>
      <c r="HB506" s="160"/>
      <c r="HC506" s="160"/>
      <c r="HD506" s="160"/>
      <c r="HE506" s="160"/>
      <c r="HF506" s="160"/>
      <c r="HG506" s="160"/>
      <c r="HH506" s="160"/>
      <c r="HI506" s="160"/>
      <c r="HJ506" s="160"/>
      <c r="HK506" s="160"/>
      <c r="HL506" s="160"/>
      <c r="HM506" s="160"/>
      <c r="HN506" s="160"/>
      <c r="HO506" s="160"/>
      <c r="HP506" s="160"/>
      <c r="HQ506" s="160"/>
      <c r="HR506" s="160"/>
      <c r="HS506" s="160"/>
      <c r="HT506" s="160"/>
      <c r="HU506" s="160"/>
      <c r="HV506" s="160"/>
      <c r="HW506" s="160"/>
      <c r="HX506" s="160"/>
      <c r="HY506" s="160"/>
      <c r="HZ506" s="160"/>
      <c r="IA506" s="160"/>
      <c r="IB506" s="160"/>
      <c r="IC506" s="160"/>
      <c r="ID506" s="160"/>
      <c r="IE506" s="160"/>
      <c r="IF506" s="160"/>
      <c r="IG506" s="160"/>
      <c r="IH506" s="160"/>
      <c r="II506" s="160"/>
      <c r="IJ506" s="160"/>
      <c r="IK506" s="160"/>
      <c r="IL506" s="160"/>
      <c r="IM506" s="160"/>
      <c r="IN506" s="160"/>
      <c r="IO506" s="160"/>
      <c r="IP506" s="160"/>
      <c r="IQ506" s="160"/>
      <c r="IR506" s="160"/>
      <c r="IS506" s="160"/>
      <c r="IT506" s="160"/>
    </row>
    <row r="507" spans="1:14" s="15" customFormat="1" ht="11.25">
      <c r="A507" s="70"/>
      <c r="B507" s="20">
        <v>322</v>
      </c>
      <c r="C507" s="70" t="s">
        <v>228</v>
      </c>
      <c r="D507" s="70"/>
      <c r="E507" s="84">
        <f>E509</f>
        <v>50000</v>
      </c>
      <c r="F507" s="84">
        <f>F509</f>
        <v>50000</v>
      </c>
      <c r="G507" s="84">
        <f>G509</f>
        <v>0</v>
      </c>
      <c r="H507" s="226"/>
      <c r="I507" s="70"/>
      <c r="J507" s="26"/>
      <c r="K507" s="5"/>
      <c r="L507" s="5"/>
      <c r="M507" s="5"/>
      <c r="N507" s="3"/>
    </row>
    <row r="508" spans="1:14" s="16" customFormat="1" ht="11.25">
      <c r="A508" s="70"/>
      <c r="B508" s="87"/>
      <c r="C508" s="70"/>
      <c r="D508" s="70"/>
      <c r="E508" s="84"/>
      <c r="F508" s="84"/>
      <c r="G508" s="84"/>
      <c r="H508" s="226"/>
      <c r="I508" s="70"/>
      <c r="J508" s="26"/>
      <c r="K508" s="5"/>
      <c r="L508" s="5"/>
      <c r="M508" s="5"/>
      <c r="N508" s="3"/>
    </row>
    <row r="509" spans="1:14" s="16" customFormat="1" ht="11.25">
      <c r="A509" s="70"/>
      <c r="B509" s="87">
        <v>3224</v>
      </c>
      <c r="C509" s="70" t="s">
        <v>274</v>
      </c>
      <c r="D509" s="70"/>
      <c r="E509" s="233">
        <v>50000</v>
      </c>
      <c r="F509" s="233">
        <v>50000</v>
      </c>
      <c r="G509" s="233"/>
      <c r="H509" s="226"/>
      <c r="I509" s="70"/>
      <c r="J509" s="26"/>
      <c r="K509" s="5"/>
      <c r="L509" s="5"/>
      <c r="M509" s="5"/>
      <c r="N509" s="3"/>
    </row>
    <row r="510" spans="1:14" s="15" customFormat="1" ht="11.25">
      <c r="A510" s="70"/>
      <c r="B510" s="20">
        <v>323</v>
      </c>
      <c r="C510" s="70" t="s">
        <v>233</v>
      </c>
      <c r="D510" s="70"/>
      <c r="E510" s="84">
        <f>E511</f>
        <v>50000</v>
      </c>
      <c r="F510" s="84">
        <f>F511</f>
        <v>50000</v>
      </c>
      <c r="G510" s="84">
        <f>G511</f>
        <v>193615.94</v>
      </c>
      <c r="H510" s="226">
        <f>F510/E510*100</f>
        <v>100</v>
      </c>
      <c r="I510" s="70"/>
      <c r="J510" s="26"/>
      <c r="K510" s="5"/>
      <c r="L510" s="5"/>
      <c r="M510" s="5"/>
      <c r="N510" s="3"/>
    </row>
    <row r="511" spans="1:14" s="16" customFormat="1" ht="11.25">
      <c r="A511" s="70"/>
      <c r="B511" s="87">
        <v>3232</v>
      </c>
      <c r="C511" s="70" t="s">
        <v>275</v>
      </c>
      <c r="D511" s="70"/>
      <c r="E511" s="233">
        <v>50000</v>
      </c>
      <c r="F511" s="233">
        <v>50000</v>
      </c>
      <c r="G511" s="233">
        <v>193615.94</v>
      </c>
      <c r="H511" s="226">
        <f>F511/E511*100</f>
        <v>100</v>
      </c>
      <c r="I511" s="70"/>
      <c r="J511" s="26"/>
      <c r="K511" s="5"/>
      <c r="L511" s="5"/>
      <c r="M511" s="5"/>
      <c r="N511" s="3"/>
    </row>
    <row r="512" spans="1:14" s="15" customFormat="1" ht="11.25">
      <c r="A512" s="70"/>
      <c r="B512" s="87"/>
      <c r="C512" s="70"/>
      <c r="D512" s="70"/>
      <c r="E512" s="84"/>
      <c r="F512" s="84"/>
      <c r="G512" s="84"/>
      <c r="H512" s="226"/>
      <c r="I512" s="70"/>
      <c r="J512" s="26"/>
      <c r="K512" s="5"/>
      <c r="L512" s="5"/>
      <c r="M512" s="5"/>
      <c r="N512" s="3"/>
    </row>
    <row r="513" spans="1:14" s="15" customFormat="1" ht="11.25">
      <c r="A513" s="70" t="s">
        <v>363</v>
      </c>
      <c r="B513" s="20"/>
      <c r="C513" s="70"/>
      <c r="D513" s="70"/>
      <c r="E513" s="84">
        <f>E514</f>
        <v>100000</v>
      </c>
      <c r="F513" s="84">
        <f>F514</f>
        <v>100000</v>
      </c>
      <c r="G513" s="84">
        <f>G514</f>
        <v>57802.5</v>
      </c>
      <c r="H513" s="226"/>
      <c r="I513" s="70"/>
      <c r="J513" s="26"/>
      <c r="K513" s="5"/>
      <c r="L513" s="5"/>
      <c r="M513" s="5"/>
      <c r="N513" s="3"/>
    </row>
    <row r="514" spans="1:14" s="15" customFormat="1" ht="11.25">
      <c r="A514" s="70"/>
      <c r="B514" s="110">
        <v>32</v>
      </c>
      <c r="C514" s="70" t="s">
        <v>212</v>
      </c>
      <c r="D514" s="70"/>
      <c r="E514" s="84">
        <f>E515+E518</f>
        <v>100000</v>
      </c>
      <c r="F514" s="84">
        <f>F515+F518</f>
        <v>100000</v>
      </c>
      <c r="G514" s="84">
        <f>G515+G518</f>
        <v>57802.5</v>
      </c>
      <c r="H514" s="226"/>
      <c r="I514" s="70"/>
      <c r="J514" s="26"/>
      <c r="K514" s="5"/>
      <c r="L514" s="5"/>
      <c r="M514" s="5"/>
      <c r="N514" s="3"/>
    </row>
    <row r="515" spans="1:14" s="15" customFormat="1" ht="11.25">
      <c r="A515" s="70"/>
      <c r="B515" s="20">
        <v>322</v>
      </c>
      <c r="C515" s="70" t="s">
        <v>228</v>
      </c>
      <c r="D515" s="70"/>
      <c r="E515" s="84">
        <f>SUM(E516:E517)</f>
        <v>80000</v>
      </c>
      <c r="F515" s="84">
        <f>SUM(F516:F517)</f>
        <v>80000</v>
      </c>
      <c r="G515" s="84">
        <f>SUM(G516:G517)</f>
        <v>0</v>
      </c>
      <c r="H515" s="226"/>
      <c r="I515" s="70"/>
      <c r="J515" s="26"/>
      <c r="K515" s="5"/>
      <c r="L515" s="5"/>
      <c r="M515" s="5"/>
      <c r="N515" s="3"/>
    </row>
    <row r="516" spans="1:14" s="15" customFormat="1" ht="11.25">
      <c r="A516" s="70"/>
      <c r="B516" s="87">
        <v>3223</v>
      </c>
      <c r="C516" s="70" t="s">
        <v>231</v>
      </c>
      <c r="D516" s="70"/>
      <c r="E516" s="233">
        <v>50000</v>
      </c>
      <c r="F516" s="233">
        <v>50000</v>
      </c>
      <c r="G516" s="233"/>
      <c r="H516" s="226"/>
      <c r="I516" s="70"/>
      <c r="J516" s="26"/>
      <c r="K516" s="5"/>
      <c r="L516" s="5"/>
      <c r="M516" s="5"/>
      <c r="N516" s="3"/>
    </row>
    <row r="517" spans="1:14" s="15" customFormat="1" ht="11.25">
      <c r="A517" s="70"/>
      <c r="B517" s="87">
        <v>3224</v>
      </c>
      <c r="C517" s="70" t="s">
        <v>274</v>
      </c>
      <c r="D517" s="70"/>
      <c r="E517" s="233">
        <v>30000</v>
      </c>
      <c r="F517" s="233">
        <v>30000</v>
      </c>
      <c r="G517" s="233"/>
      <c r="H517" s="226"/>
      <c r="I517" s="70"/>
      <c r="J517" s="26"/>
      <c r="K517" s="5"/>
      <c r="L517" s="5"/>
      <c r="M517" s="5"/>
      <c r="N517" s="3"/>
    </row>
    <row r="518" spans="1:14" s="16" customFormat="1" ht="11.25">
      <c r="A518" s="70"/>
      <c r="B518" s="20">
        <v>323</v>
      </c>
      <c r="C518" s="70" t="s">
        <v>233</v>
      </c>
      <c r="D518" s="70"/>
      <c r="E518" s="84">
        <f>E519</f>
        <v>20000</v>
      </c>
      <c r="F518" s="84">
        <f>F519</f>
        <v>20000</v>
      </c>
      <c r="G518" s="84">
        <f>G519</f>
        <v>57802.5</v>
      </c>
      <c r="H518" s="226"/>
      <c r="I518" s="70"/>
      <c r="J518" s="26"/>
      <c r="K518" s="5"/>
      <c r="L518" s="5"/>
      <c r="M518" s="5"/>
      <c r="N518" s="3"/>
    </row>
    <row r="519" spans="1:14" s="16" customFormat="1" ht="11.25">
      <c r="A519" s="70"/>
      <c r="B519" s="87">
        <v>3232</v>
      </c>
      <c r="C519" s="70" t="s">
        <v>275</v>
      </c>
      <c r="D519" s="70"/>
      <c r="E519" s="233">
        <v>20000</v>
      </c>
      <c r="F519" s="233">
        <v>20000</v>
      </c>
      <c r="G519" s="233">
        <v>57802.5</v>
      </c>
      <c r="H519" s="226"/>
      <c r="I519" s="70"/>
      <c r="J519" s="26"/>
      <c r="K519" s="5"/>
      <c r="L519" s="5"/>
      <c r="M519" s="5"/>
      <c r="N519" s="3"/>
    </row>
    <row r="520" spans="1:15" s="15" customFormat="1" ht="12.75" customHeight="1">
      <c r="A520" s="70"/>
      <c r="B520" s="110"/>
      <c r="C520" s="70"/>
      <c r="D520" s="70"/>
      <c r="E520" s="84"/>
      <c r="F520" s="84"/>
      <c r="G520" s="84"/>
      <c r="H520" s="226"/>
      <c r="I520" s="70"/>
      <c r="J520" s="26"/>
      <c r="K520" s="161"/>
      <c r="L520" s="162"/>
      <c r="M520" s="161"/>
      <c r="N520" s="161"/>
      <c r="O520" s="163"/>
    </row>
    <row r="521" spans="1:15" s="15" customFormat="1" ht="12.75" customHeight="1">
      <c r="A521" s="70"/>
      <c r="B521" s="110"/>
      <c r="C521" s="70"/>
      <c r="D521" s="70"/>
      <c r="E521" s="84"/>
      <c r="F521" s="84"/>
      <c r="G521" s="84"/>
      <c r="H521" s="226"/>
      <c r="I521" s="70"/>
      <c r="J521" s="26"/>
      <c r="K521" s="161"/>
      <c r="L521" s="162"/>
      <c r="M521" s="161"/>
      <c r="N521" s="161"/>
      <c r="O521" s="163"/>
    </row>
    <row r="522" spans="1:15" s="16" customFormat="1" ht="10.5" customHeight="1">
      <c r="A522" s="70" t="s">
        <v>364</v>
      </c>
      <c r="B522" s="20"/>
      <c r="C522" s="70"/>
      <c r="D522" s="70"/>
      <c r="E522" s="84">
        <f>E523</f>
        <v>100000</v>
      </c>
      <c r="F522" s="84">
        <f>F523</f>
        <v>100000</v>
      </c>
      <c r="G522" s="84">
        <f>G523</f>
        <v>20693.74</v>
      </c>
      <c r="H522" s="226"/>
      <c r="I522" s="70"/>
      <c r="J522" s="26"/>
      <c r="K522" s="164"/>
      <c r="L522" s="165"/>
      <c r="M522" s="164"/>
      <c r="N522" s="164"/>
      <c r="O522" s="166"/>
    </row>
    <row r="523" spans="1:15" s="16" customFormat="1" ht="10.5" customHeight="1">
      <c r="A523" s="70"/>
      <c r="B523" s="110">
        <v>32</v>
      </c>
      <c r="C523" s="70" t="s">
        <v>212</v>
      </c>
      <c r="D523" s="70"/>
      <c r="E523" s="84">
        <f>E524+E528</f>
        <v>100000</v>
      </c>
      <c r="F523" s="84">
        <f>F524+F528</f>
        <v>100000</v>
      </c>
      <c r="G523" s="84">
        <f>G524+G528</f>
        <v>20693.74</v>
      </c>
      <c r="H523" s="226"/>
      <c r="I523" s="70"/>
      <c r="J523" s="26"/>
      <c r="K523" s="164"/>
      <c r="L523" s="165"/>
      <c r="M523" s="164"/>
      <c r="N523" s="164"/>
      <c r="O523" s="166"/>
    </row>
    <row r="524" spans="1:15" s="16" customFormat="1" ht="10.5" customHeight="1">
      <c r="A524" s="70"/>
      <c r="B524" s="20">
        <v>322</v>
      </c>
      <c r="C524" s="70" t="s">
        <v>228</v>
      </c>
      <c r="D524" s="70"/>
      <c r="E524" s="84">
        <f>E526</f>
        <v>50000</v>
      </c>
      <c r="F524" s="84">
        <f>F526</f>
        <v>50000</v>
      </c>
      <c r="G524" s="84">
        <f>G526</f>
        <v>0</v>
      </c>
      <c r="H524" s="226"/>
      <c r="I524" s="70"/>
      <c r="J524" s="26"/>
      <c r="K524" s="164"/>
      <c r="L524" s="165"/>
      <c r="M524" s="164"/>
      <c r="N524" s="164"/>
      <c r="O524" s="166"/>
    </row>
    <row r="525" spans="1:15" s="16" customFormat="1" ht="10.5" customHeight="1">
      <c r="A525" s="70"/>
      <c r="B525" s="87"/>
      <c r="C525" s="70"/>
      <c r="D525" s="70"/>
      <c r="E525" s="84"/>
      <c r="F525" s="84"/>
      <c r="G525" s="84"/>
      <c r="H525" s="226"/>
      <c r="I525" s="70"/>
      <c r="J525" s="26"/>
      <c r="K525" s="164"/>
      <c r="L525" s="165"/>
      <c r="M525" s="164"/>
      <c r="N525" s="164"/>
      <c r="O525" s="166"/>
    </row>
    <row r="526" spans="1:15" s="16" customFormat="1" ht="10.5" customHeight="1">
      <c r="A526" s="70"/>
      <c r="B526" s="87">
        <v>3224</v>
      </c>
      <c r="C526" s="70" t="s">
        <v>274</v>
      </c>
      <c r="D526" s="70"/>
      <c r="E526" s="233">
        <v>50000</v>
      </c>
      <c r="F526" s="233">
        <v>50000</v>
      </c>
      <c r="G526" s="233"/>
      <c r="H526" s="226"/>
      <c r="I526" s="70"/>
      <c r="J526" s="26"/>
      <c r="K526" s="164"/>
      <c r="L526" s="165"/>
      <c r="M526" s="164"/>
      <c r="N526" s="164"/>
      <c r="O526" s="166"/>
    </row>
    <row r="527" spans="1:15" s="16" customFormat="1" ht="10.5" customHeight="1">
      <c r="A527" s="70"/>
      <c r="B527" s="20">
        <v>323</v>
      </c>
      <c r="C527" s="70" t="s">
        <v>233</v>
      </c>
      <c r="D527" s="70"/>
      <c r="E527" s="84">
        <f>E528</f>
        <v>50000</v>
      </c>
      <c r="F527" s="84">
        <f>F528</f>
        <v>50000</v>
      </c>
      <c r="G527" s="84">
        <f>G528</f>
        <v>20693.74</v>
      </c>
      <c r="H527" s="226"/>
      <c r="I527" s="70"/>
      <c r="J527" s="26"/>
      <c r="K527" s="164"/>
      <c r="L527" s="165"/>
      <c r="M527" s="164"/>
      <c r="N527" s="164"/>
      <c r="O527" s="166"/>
    </row>
    <row r="528" spans="1:15" s="16" customFormat="1" ht="10.5" customHeight="1">
      <c r="A528" s="70"/>
      <c r="B528" s="87">
        <v>3232</v>
      </c>
      <c r="C528" s="70" t="s">
        <v>275</v>
      </c>
      <c r="D528" s="70"/>
      <c r="E528" s="233">
        <v>50000</v>
      </c>
      <c r="F528" s="233">
        <v>50000</v>
      </c>
      <c r="G528" s="233">
        <v>20693.74</v>
      </c>
      <c r="H528" s="226"/>
      <c r="I528" s="70"/>
      <c r="J528" s="26"/>
      <c r="K528" s="164"/>
      <c r="L528" s="165"/>
      <c r="M528" s="164"/>
      <c r="N528" s="164"/>
      <c r="O528" s="166"/>
    </row>
    <row r="529" spans="1:15" s="16" customFormat="1" ht="10.5" customHeight="1">
      <c r="A529" s="70"/>
      <c r="B529" s="87"/>
      <c r="C529" s="70"/>
      <c r="D529" s="70"/>
      <c r="E529" s="84"/>
      <c r="F529" s="84"/>
      <c r="G529" s="84"/>
      <c r="H529" s="226"/>
      <c r="I529" s="70"/>
      <c r="J529" s="26"/>
      <c r="K529" s="164"/>
      <c r="L529" s="165"/>
      <c r="M529" s="164"/>
      <c r="N529" s="164"/>
      <c r="O529" s="166"/>
    </row>
    <row r="530" spans="1:15" s="16" customFormat="1" ht="10.5" customHeight="1">
      <c r="A530" s="70" t="s">
        <v>365</v>
      </c>
      <c r="B530" s="87"/>
      <c r="C530" s="70"/>
      <c r="D530" s="70"/>
      <c r="E530" s="84">
        <f aca="true" t="shared" si="21" ref="E530:G532">E531</f>
        <v>800000</v>
      </c>
      <c r="F530" s="84">
        <f t="shared" si="21"/>
        <v>30000</v>
      </c>
      <c r="G530" s="84">
        <f t="shared" si="21"/>
        <v>987389.98</v>
      </c>
      <c r="H530" s="226">
        <f>F530/E530*100</f>
        <v>3.75</v>
      </c>
      <c r="I530" s="70"/>
      <c r="J530" s="26"/>
      <c r="K530" s="164"/>
      <c r="L530" s="165"/>
      <c r="M530" s="164"/>
      <c r="N530" s="164"/>
      <c r="O530" s="166"/>
    </row>
    <row r="531" spans="1:15" s="16" customFormat="1" ht="10.5" customHeight="1">
      <c r="A531" s="70"/>
      <c r="B531" s="110">
        <v>32</v>
      </c>
      <c r="C531" s="70" t="s">
        <v>212</v>
      </c>
      <c r="D531" s="70"/>
      <c r="E531" s="84">
        <f t="shared" si="21"/>
        <v>800000</v>
      </c>
      <c r="F531" s="84">
        <f t="shared" si="21"/>
        <v>30000</v>
      </c>
      <c r="G531" s="84">
        <f t="shared" si="21"/>
        <v>987389.98</v>
      </c>
      <c r="H531" s="226">
        <f>F531/E531*100</f>
        <v>3.75</v>
      </c>
      <c r="I531" s="70"/>
      <c r="J531" s="26"/>
      <c r="K531" s="164"/>
      <c r="L531" s="165"/>
      <c r="M531" s="164"/>
      <c r="N531" s="164"/>
      <c r="O531" s="166"/>
    </row>
    <row r="532" spans="1:15" s="16" customFormat="1" ht="10.5" customHeight="1">
      <c r="A532" s="70"/>
      <c r="B532" s="20">
        <v>323</v>
      </c>
      <c r="C532" s="70" t="s">
        <v>233</v>
      </c>
      <c r="D532" s="70"/>
      <c r="E532" s="84">
        <f t="shared" si="21"/>
        <v>800000</v>
      </c>
      <c r="F532" s="84">
        <f t="shared" si="21"/>
        <v>30000</v>
      </c>
      <c r="G532" s="84">
        <f t="shared" si="21"/>
        <v>987389.98</v>
      </c>
      <c r="H532" s="226">
        <f>F532/E532*100</f>
        <v>3.75</v>
      </c>
      <c r="I532" s="70"/>
      <c r="J532" s="26"/>
      <c r="K532" s="164"/>
      <c r="L532" s="165"/>
      <c r="M532" s="164"/>
      <c r="N532" s="164"/>
      <c r="O532" s="166"/>
    </row>
    <row r="533" spans="1:15" s="16" customFormat="1" ht="10.5" customHeight="1">
      <c r="A533" s="70"/>
      <c r="B533" s="87">
        <v>3234</v>
      </c>
      <c r="C533" s="70" t="s">
        <v>277</v>
      </c>
      <c r="D533" s="70"/>
      <c r="E533" s="233">
        <v>800000</v>
      </c>
      <c r="F533" s="233">
        <v>30000</v>
      </c>
      <c r="G533" s="233">
        <v>987389.98</v>
      </c>
      <c r="H533" s="226">
        <f>F533/E533*100</f>
        <v>3.75</v>
      </c>
      <c r="I533" s="70"/>
      <c r="J533" s="26"/>
      <c r="K533" s="164"/>
      <c r="L533" s="165"/>
      <c r="M533" s="164"/>
      <c r="N533" s="164"/>
      <c r="O533" s="166"/>
    </row>
    <row r="534" spans="1:15" s="16" customFormat="1" ht="10.5" customHeight="1">
      <c r="A534" s="70"/>
      <c r="B534" s="87"/>
      <c r="C534" s="70"/>
      <c r="D534" s="70"/>
      <c r="E534" s="84"/>
      <c r="F534" s="84"/>
      <c r="G534" s="84"/>
      <c r="H534" s="226"/>
      <c r="I534" s="70"/>
      <c r="J534" s="26"/>
      <c r="K534" s="164"/>
      <c r="L534" s="165"/>
      <c r="M534" s="164"/>
      <c r="N534" s="164"/>
      <c r="O534" s="166"/>
    </row>
    <row r="535" spans="1:15" s="16" customFormat="1" ht="10.5" customHeight="1">
      <c r="A535" s="70" t="s">
        <v>366</v>
      </c>
      <c r="B535" s="87"/>
      <c r="C535" s="70"/>
      <c r="D535" s="70"/>
      <c r="E535" s="84">
        <f aca="true" t="shared" si="22" ref="E535:G537">E536</f>
        <v>30000</v>
      </c>
      <c r="F535" s="84">
        <f t="shared" si="22"/>
        <v>30000</v>
      </c>
      <c r="G535" s="84">
        <f t="shared" si="22"/>
        <v>96015.63</v>
      </c>
      <c r="H535" s="226"/>
      <c r="I535" s="70"/>
      <c r="J535" s="26"/>
      <c r="K535" s="164"/>
      <c r="L535" s="165"/>
      <c r="M535" s="164"/>
      <c r="N535" s="164"/>
      <c r="O535" s="166"/>
    </row>
    <row r="536" spans="1:15" s="16" customFormat="1" ht="10.5" customHeight="1">
      <c r="A536" s="70"/>
      <c r="B536" s="110">
        <v>32</v>
      </c>
      <c r="C536" s="70" t="s">
        <v>212</v>
      </c>
      <c r="D536" s="70"/>
      <c r="E536" s="84">
        <f t="shared" si="22"/>
        <v>30000</v>
      </c>
      <c r="F536" s="84">
        <f t="shared" si="22"/>
        <v>30000</v>
      </c>
      <c r="G536" s="84">
        <f t="shared" si="22"/>
        <v>96015.63</v>
      </c>
      <c r="H536" s="226"/>
      <c r="I536" s="70"/>
      <c r="J536" s="26"/>
      <c r="K536" s="164"/>
      <c r="L536" s="165"/>
      <c r="M536" s="164"/>
      <c r="N536" s="164"/>
      <c r="O536" s="166"/>
    </row>
    <row r="537" spans="1:15" s="16" customFormat="1" ht="10.5" customHeight="1">
      <c r="A537" s="70"/>
      <c r="B537" s="20">
        <v>323</v>
      </c>
      <c r="C537" s="70" t="s">
        <v>290</v>
      </c>
      <c r="D537" s="70"/>
      <c r="E537" s="84">
        <f t="shared" si="22"/>
        <v>30000</v>
      </c>
      <c r="F537" s="84">
        <f t="shared" si="22"/>
        <v>30000</v>
      </c>
      <c r="G537" s="84">
        <f t="shared" si="22"/>
        <v>96015.63</v>
      </c>
      <c r="H537" s="226"/>
      <c r="I537" s="70"/>
      <c r="J537" s="26"/>
      <c r="K537" s="164"/>
      <c r="L537" s="165"/>
      <c r="M537" s="164"/>
      <c r="N537" s="164"/>
      <c r="O537" s="166"/>
    </row>
    <row r="538" spans="1:15" s="16" customFormat="1" ht="10.5" customHeight="1">
      <c r="A538" s="70"/>
      <c r="B538" s="87">
        <v>3232</v>
      </c>
      <c r="C538" s="70" t="s">
        <v>275</v>
      </c>
      <c r="D538" s="70"/>
      <c r="E538" s="233">
        <v>30000</v>
      </c>
      <c r="F538" s="233">
        <v>30000</v>
      </c>
      <c r="G538" s="233">
        <v>96015.63</v>
      </c>
      <c r="H538" s="226"/>
      <c r="I538" s="70"/>
      <c r="J538" s="26"/>
      <c r="K538" s="164"/>
      <c r="L538" s="165"/>
      <c r="M538" s="164"/>
      <c r="N538" s="164"/>
      <c r="O538" s="166"/>
    </row>
    <row r="539" spans="1:15" s="16" customFormat="1" ht="10.5" customHeight="1">
      <c r="A539" s="70"/>
      <c r="B539" s="20"/>
      <c r="C539" s="70"/>
      <c r="D539" s="70"/>
      <c r="E539" s="84"/>
      <c r="F539" s="84"/>
      <c r="G539" s="84"/>
      <c r="H539" s="226"/>
      <c r="I539" s="70"/>
      <c r="J539" s="26"/>
      <c r="K539" s="164"/>
      <c r="L539" s="165"/>
      <c r="M539" s="164"/>
      <c r="N539" s="164"/>
      <c r="O539" s="166"/>
    </row>
    <row r="540" spans="1:15" s="16" customFormat="1" ht="12" customHeight="1">
      <c r="A540" s="70"/>
      <c r="B540" s="87"/>
      <c r="C540" s="70"/>
      <c r="D540" s="70"/>
      <c r="E540" s="84"/>
      <c r="F540" s="84"/>
      <c r="G540" s="84"/>
      <c r="H540" s="226"/>
      <c r="I540" s="70"/>
      <c r="J540" s="26"/>
      <c r="K540" s="164"/>
      <c r="L540" s="167"/>
      <c r="M540" s="164"/>
      <c r="N540" s="164"/>
      <c r="O540" s="166"/>
    </row>
    <row r="541" spans="1:15" s="16" customFormat="1" ht="12" customHeight="1">
      <c r="A541" s="65" t="s">
        <v>367</v>
      </c>
      <c r="B541" s="65"/>
      <c r="C541" s="65"/>
      <c r="D541" s="65"/>
      <c r="E541" s="81">
        <f>E543</f>
        <v>425000</v>
      </c>
      <c r="F541" s="81">
        <f>F543</f>
        <v>415000</v>
      </c>
      <c r="G541" s="81">
        <f>G543</f>
        <v>351490.6</v>
      </c>
      <c r="H541" s="223">
        <f>F541*100/E541</f>
        <v>97.6470588235294</v>
      </c>
      <c r="I541" s="70"/>
      <c r="J541" s="26"/>
      <c r="K541" s="164"/>
      <c r="L541" s="168"/>
      <c r="M541" s="164"/>
      <c r="N541" s="164"/>
      <c r="O541" s="166"/>
    </row>
    <row r="542" spans="1:15" s="15" customFormat="1" ht="16.5">
      <c r="A542" s="70" t="s">
        <v>368</v>
      </c>
      <c r="B542" s="70"/>
      <c r="C542" s="70"/>
      <c r="D542" s="70"/>
      <c r="E542" s="84"/>
      <c r="F542" s="84"/>
      <c r="G542" s="84"/>
      <c r="H542" s="226"/>
      <c r="I542" s="70"/>
      <c r="J542" s="26"/>
      <c r="K542" s="161"/>
      <c r="L542" s="162"/>
      <c r="M542" s="161"/>
      <c r="N542" s="164"/>
      <c r="O542" s="163"/>
    </row>
    <row r="543" spans="1:15" s="16" customFormat="1" ht="16.5">
      <c r="A543" s="70"/>
      <c r="B543" s="110">
        <v>37</v>
      </c>
      <c r="C543" s="70" t="s">
        <v>278</v>
      </c>
      <c r="D543" s="70"/>
      <c r="E543" s="84">
        <f>E544+E552</f>
        <v>425000</v>
      </c>
      <c r="F543" s="84">
        <f>F544+F552</f>
        <v>415000</v>
      </c>
      <c r="G543" s="84">
        <f>G544+G552</f>
        <v>351490.6</v>
      </c>
      <c r="H543" s="226">
        <f aca="true" t="shared" si="23" ref="H543:H550">F543/E543*100</f>
        <v>97.6470588235294</v>
      </c>
      <c r="I543" s="70"/>
      <c r="J543" s="26"/>
      <c r="K543" s="164"/>
      <c r="L543" s="165"/>
      <c r="M543" s="164"/>
      <c r="N543" s="164"/>
      <c r="O543" s="166"/>
    </row>
    <row r="544" spans="1:15" s="16" customFormat="1" ht="16.5">
      <c r="A544" s="70"/>
      <c r="B544" s="20">
        <v>372</v>
      </c>
      <c r="C544" s="70" t="s">
        <v>279</v>
      </c>
      <c r="D544" s="70"/>
      <c r="E544" s="84">
        <f>SUM(E545:E550)</f>
        <v>345000</v>
      </c>
      <c r="F544" s="84">
        <f>SUM(F545:F550)</f>
        <v>290000</v>
      </c>
      <c r="G544" s="84">
        <f>SUM(G545:G550)</f>
        <v>336714.33999999997</v>
      </c>
      <c r="H544" s="226">
        <f t="shared" si="23"/>
        <v>84.05797101449275</v>
      </c>
      <c r="I544" s="70"/>
      <c r="J544" s="26"/>
      <c r="K544" s="164"/>
      <c r="L544" s="167"/>
      <c r="M544" s="164"/>
      <c r="N544" s="164"/>
      <c r="O544" s="166"/>
    </row>
    <row r="545" spans="1:15" s="16" customFormat="1" ht="16.5">
      <c r="A545" s="70"/>
      <c r="B545" s="87">
        <v>3721</v>
      </c>
      <c r="C545" s="70" t="s">
        <v>280</v>
      </c>
      <c r="D545" s="70"/>
      <c r="E545" s="233">
        <v>100000</v>
      </c>
      <c r="F545" s="233">
        <v>100000</v>
      </c>
      <c r="G545" s="233">
        <v>132600</v>
      </c>
      <c r="H545" s="226">
        <f t="shared" si="23"/>
        <v>100</v>
      </c>
      <c r="I545" s="70"/>
      <c r="J545" s="26"/>
      <c r="K545" s="164"/>
      <c r="L545" s="168"/>
      <c r="M545" s="164"/>
      <c r="N545" s="168"/>
      <c r="O545" s="166"/>
    </row>
    <row r="546" spans="1:14" s="16" customFormat="1" ht="11.25">
      <c r="A546" s="70"/>
      <c r="B546" s="87">
        <v>3721</v>
      </c>
      <c r="C546" s="70" t="s">
        <v>281</v>
      </c>
      <c r="D546" s="70"/>
      <c r="E546" s="233">
        <v>75000</v>
      </c>
      <c r="F546" s="233">
        <v>40000</v>
      </c>
      <c r="G546" s="233">
        <v>39612.5</v>
      </c>
      <c r="H546" s="226">
        <f t="shared" si="23"/>
        <v>53.333333333333336</v>
      </c>
      <c r="I546" s="70"/>
      <c r="J546" s="26"/>
      <c r="K546" s="5"/>
      <c r="L546" s="5"/>
      <c r="M546" s="5"/>
      <c r="N546" s="3"/>
    </row>
    <row r="547" spans="1:14" s="15" customFormat="1" ht="11.25">
      <c r="A547" s="70"/>
      <c r="B547" s="87">
        <v>3721</v>
      </c>
      <c r="C547" s="70" t="s">
        <v>282</v>
      </c>
      <c r="D547" s="70"/>
      <c r="E547" s="233">
        <v>40000</v>
      </c>
      <c r="F547" s="233">
        <v>40000</v>
      </c>
      <c r="G547" s="233">
        <v>59061.84</v>
      </c>
      <c r="H547" s="226">
        <f t="shared" si="23"/>
        <v>100</v>
      </c>
      <c r="I547" s="70"/>
      <c r="J547" s="26"/>
      <c r="K547" s="5"/>
      <c r="L547" s="5"/>
      <c r="M547" s="5"/>
      <c r="N547" s="3"/>
    </row>
    <row r="548" spans="1:14" s="16" customFormat="1" ht="11.25">
      <c r="A548" s="70"/>
      <c r="B548" s="87">
        <v>3721</v>
      </c>
      <c r="C548" s="70" t="s">
        <v>283</v>
      </c>
      <c r="D548" s="70"/>
      <c r="E548" s="233">
        <v>50000</v>
      </c>
      <c r="F548" s="233">
        <v>50000</v>
      </c>
      <c r="G548" s="233">
        <v>27300</v>
      </c>
      <c r="H548" s="226">
        <f t="shared" si="23"/>
        <v>100</v>
      </c>
      <c r="I548" s="70"/>
      <c r="J548" s="26"/>
      <c r="K548" s="5"/>
      <c r="L548" s="5"/>
      <c r="M548" s="5"/>
      <c r="N548" s="3"/>
    </row>
    <row r="549" spans="1:14" s="16" customFormat="1" ht="11.25">
      <c r="A549" s="70"/>
      <c r="B549" s="87">
        <v>3721</v>
      </c>
      <c r="C549" s="70" t="s">
        <v>284</v>
      </c>
      <c r="D549" s="70"/>
      <c r="E549" s="233">
        <v>40000</v>
      </c>
      <c r="F549" s="233">
        <v>40000</v>
      </c>
      <c r="G549" s="233">
        <v>64640</v>
      </c>
      <c r="H549" s="226">
        <f t="shared" si="23"/>
        <v>100</v>
      </c>
      <c r="I549" s="70"/>
      <c r="J549" s="26"/>
      <c r="K549" s="5"/>
      <c r="L549" s="5"/>
      <c r="M549" s="5"/>
      <c r="N549" s="3"/>
    </row>
    <row r="550" spans="1:14" s="16" customFormat="1" ht="11.25">
      <c r="A550" s="70"/>
      <c r="B550" s="87">
        <v>3721</v>
      </c>
      <c r="C550" s="70" t="s">
        <v>285</v>
      </c>
      <c r="D550" s="70"/>
      <c r="E550" s="233">
        <v>40000</v>
      </c>
      <c r="F550" s="233">
        <v>20000</v>
      </c>
      <c r="G550" s="233">
        <v>13500</v>
      </c>
      <c r="H550" s="226">
        <f t="shared" si="23"/>
        <v>50</v>
      </c>
      <c r="I550" s="70"/>
      <c r="J550" s="26"/>
      <c r="K550" s="5"/>
      <c r="L550" s="5"/>
      <c r="M550" s="5"/>
      <c r="N550" s="3"/>
    </row>
    <row r="551" spans="1:14" s="16" customFormat="1" ht="11.25">
      <c r="A551" s="70" t="s">
        <v>369</v>
      </c>
      <c r="B551" s="70"/>
      <c r="C551" s="70"/>
      <c r="D551" s="70"/>
      <c r="E551" s="84"/>
      <c r="F551" s="84"/>
      <c r="G551" s="84"/>
      <c r="H551" s="226"/>
      <c r="I551" s="70"/>
      <c r="J551" s="26"/>
      <c r="K551" s="5"/>
      <c r="L551" s="5"/>
      <c r="M551" s="5"/>
      <c r="N551" s="3"/>
    </row>
    <row r="552" spans="1:14" s="16" customFormat="1" ht="11.25">
      <c r="A552" s="70"/>
      <c r="B552" s="110">
        <v>37</v>
      </c>
      <c r="C552" s="70" t="s">
        <v>278</v>
      </c>
      <c r="D552" s="70"/>
      <c r="E552" s="84">
        <f>E553</f>
        <v>80000</v>
      </c>
      <c r="F552" s="84">
        <f>F553</f>
        <v>125000</v>
      </c>
      <c r="G552" s="84">
        <f>G553</f>
        <v>14776.26</v>
      </c>
      <c r="H552" s="226">
        <f>F552/E552*100</f>
        <v>156.25</v>
      </c>
      <c r="I552" s="70"/>
      <c r="J552" s="26"/>
      <c r="K552" s="5"/>
      <c r="L552" s="5"/>
      <c r="M552" s="5"/>
      <c r="N552" s="3"/>
    </row>
    <row r="553" spans="1:14" s="15" customFormat="1" ht="11.25">
      <c r="A553" s="70"/>
      <c r="B553" s="20">
        <v>372</v>
      </c>
      <c r="C553" s="70" t="s">
        <v>279</v>
      </c>
      <c r="D553" s="70"/>
      <c r="E553" s="84">
        <f>SUM(E554:E555)</f>
        <v>80000</v>
      </c>
      <c r="F553" s="84">
        <f>SUM(F554:F555)</f>
        <v>125000</v>
      </c>
      <c r="G553" s="84">
        <f>SUM(G554:G555)</f>
        <v>14776.26</v>
      </c>
      <c r="H553" s="226">
        <f>F553/E553*100</f>
        <v>156.25</v>
      </c>
      <c r="I553" s="70"/>
      <c r="J553" s="26"/>
      <c r="K553" s="5"/>
      <c r="L553" s="5"/>
      <c r="M553" s="5"/>
      <c r="N553" s="3"/>
    </row>
    <row r="554" spans="1:14" s="16" customFormat="1" ht="11.25">
      <c r="A554" s="70"/>
      <c r="B554" s="87">
        <v>3722</v>
      </c>
      <c r="C554" s="70" t="s">
        <v>89</v>
      </c>
      <c r="D554" s="70"/>
      <c r="E554" s="233">
        <v>65000</v>
      </c>
      <c r="F554" s="233">
        <v>110000</v>
      </c>
      <c r="G554" s="233">
        <v>14776.26</v>
      </c>
      <c r="H554" s="226">
        <f>F554/E554*100</f>
        <v>169.23076923076923</v>
      </c>
      <c r="I554" s="70"/>
      <c r="J554" s="26"/>
      <c r="K554" s="5"/>
      <c r="L554" s="5"/>
      <c r="M554" s="5"/>
      <c r="N554" s="3"/>
    </row>
    <row r="555" spans="1:14" s="16" customFormat="1" ht="11.25">
      <c r="A555" s="70"/>
      <c r="B555" s="87">
        <v>3722</v>
      </c>
      <c r="C555" s="70" t="s">
        <v>286</v>
      </c>
      <c r="D555" s="70"/>
      <c r="E555" s="233">
        <v>15000</v>
      </c>
      <c r="F555" s="233">
        <v>15000</v>
      </c>
      <c r="G555" s="233"/>
      <c r="H555" s="226">
        <f>F555/E555*100</f>
        <v>100</v>
      </c>
      <c r="I555" s="70"/>
      <c r="J555" s="26"/>
      <c r="K555" s="5"/>
      <c r="L555" s="5"/>
      <c r="M555" s="5"/>
      <c r="N555" s="3"/>
    </row>
    <row r="556" spans="1:14" s="16" customFormat="1" ht="11.25">
      <c r="A556" s="65" t="s">
        <v>370</v>
      </c>
      <c r="B556" s="65"/>
      <c r="C556" s="65"/>
      <c r="D556" s="65"/>
      <c r="E556" s="69">
        <f>SUM(E557:E566)</f>
        <v>1195500</v>
      </c>
      <c r="F556" s="69">
        <f>SUM(F557:F566)</f>
        <v>1195500</v>
      </c>
      <c r="G556" s="69">
        <f>SUM(G557:G566)</f>
        <v>783781.0700000001</v>
      </c>
      <c r="H556" s="223">
        <f>F556*100/E556</f>
        <v>100</v>
      </c>
      <c r="I556" s="70"/>
      <c r="J556" s="26"/>
      <c r="K556" s="84"/>
      <c r="L556" s="5"/>
      <c r="M556" s="5"/>
      <c r="N556" s="3"/>
    </row>
    <row r="557" spans="1:14" s="16" customFormat="1" ht="11.25">
      <c r="A557" s="70"/>
      <c r="B557" s="70" t="s">
        <v>371</v>
      </c>
      <c r="C557" s="70"/>
      <c r="D557" s="70"/>
      <c r="E557" s="233">
        <v>40000</v>
      </c>
      <c r="F557" s="233">
        <v>40000</v>
      </c>
      <c r="G557" s="233">
        <v>10000</v>
      </c>
      <c r="H557" s="226">
        <f aca="true" t="shared" si="24" ref="H557:H565">F557/E557*100</f>
        <v>100</v>
      </c>
      <c r="I557" s="70"/>
      <c r="J557" s="26"/>
      <c r="K557" s="84"/>
      <c r="L557" s="5"/>
      <c r="M557" s="5"/>
      <c r="N557" s="3"/>
    </row>
    <row r="558" spans="1:14" ht="12">
      <c r="A558" s="70"/>
      <c r="B558" s="70" t="s">
        <v>372</v>
      </c>
      <c r="C558" s="70"/>
      <c r="D558" s="70"/>
      <c r="E558" s="233">
        <v>61500</v>
      </c>
      <c r="F558" s="233">
        <v>61500</v>
      </c>
      <c r="G558" s="233">
        <v>49065</v>
      </c>
      <c r="H558" s="226">
        <f t="shared" si="24"/>
        <v>100</v>
      </c>
      <c r="I558" s="70"/>
      <c r="J558" s="26"/>
      <c r="K558" s="84"/>
      <c r="L558" s="5"/>
      <c r="M558" s="5"/>
      <c r="N558" s="3"/>
    </row>
    <row r="559" spans="1:14" s="15" customFormat="1" ht="11.25">
      <c r="A559" s="70"/>
      <c r="B559" s="70" t="s">
        <v>373</v>
      </c>
      <c r="C559" s="70"/>
      <c r="D559" s="70"/>
      <c r="E559" s="233">
        <v>519000</v>
      </c>
      <c r="F559" s="233">
        <v>519000</v>
      </c>
      <c r="G559" s="233">
        <v>332991</v>
      </c>
      <c r="H559" s="226">
        <f t="shared" si="24"/>
        <v>100</v>
      </c>
      <c r="I559" s="70"/>
      <c r="J559" s="26"/>
      <c r="K559" s="84"/>
      <c r="L559" s="5"/>
      <c r="M559" s="5"/>
      <c r="N559" s="3"/>
    </row>
    <row r="560" spans="1:14" s="15" customFormat="1" ht="11.25">
      <c r="A560" s="70"/>
      <c r="B560" s="70" t="s">
        <v>374</v>
      </c>
      <c r="C560" s="70"/>
      <c r="D560" s="70"/>
      <c r="E560" s="233">
        <v>100000</v>
      </c>
      <c r="F560" s="233">
        <v>100000</v>
      </c>
      <c r="G560" s="233">
        <v>84000</v>
      </c>
      <c r="H560" s="226">
        <f t="shared" si="24"/>
        <v>100</v>
      </c>
      <c r="I560" s="70"/>
      <c r="J560" s="26"/>
      <c r="K560" s="84"/>
      <c r="L560" s="5"/>
      <c r="M560" s="5"/>
      <c r="N560" s="3"/>
    </row>
    <row r="561" spans="1:14" s="16" customFormat="1" ht="11.25">
      <c r="A561" s="70"/>
      <c r="B561" s="70" t="s">
        <v>375</v>
      </c>
      <c r="C561" s="70"/>
      <c r="D561" s="70"/>
      <c r="E561" s="233">
        <v>25000</v>
      </c>
      <c r="F561" s="233">
        <v>25000</v>
      </c>
      <c r="G561" s="233"/>
      <c r="H561" s="226">
        <f t="shared" si="24"/>
        <v>100</v>
      </c>
      <c r="I561" s="70"/>
      <c r="J561" s="26"/>
      <c r="K561" s="84"/>
      <c r="L561" s="5"/>
      <c r="M561" s="5"/>
      <c r="N561" s="3"/>
    </row>
    <row r="562" spans="1:14" s="15" customFormat="1" ht="11.25">
      <c r="A562" s="70"/>
      <c r="B562" s="70" t="s">
        <v>376</v>
      </c>
      <c r="C562" s="70"/>
      <c r="D562" s="70"/>
      <c r="E562" s="233">
        <v>19500</v>
      </c>
      <c r="F562" s="233">
        <v>19500</v>
      </c>
      <c r="G562" s="233">
        <v>12375</v>
      </c>
      <c r="H562" s="226">
        <f t="shared" si="24"/>
        <v>100</v>
      </c>
      <c r="I562" s="70"/>
      <c r="J562" s="26"/>
      <c r="K562" s="84"/>
      <c r="L562" s="5"/>
      <c r="M562" s="5"/>
      <c r="N562" s="3"/>
    </row>
    <row r="563" spans="1:14" s="15" customFormat="1" ht="11.25">
      <c r="A563" s="70"/>
      <c r="B563" s="70" t="s">
        <v>377</v>
      </c>
      <c r="C563" s="70"/>
      <c r="D563" s="70"/>
      <c r="E563" s="233">
        <v>7000</v>
      </c>
      <c r="F563" s="233">
        <v>7000</v>
      </c>
      <c r="G563" s="233"/>
      <c r="H563" s="226">
        <f t="shared" si="24"/>
        <v>100</v>
      </c>
      <c r="I563" s="70"/>
      <c r="J563" s="10"/>
      <c r="K563" s="84"/>
      <c r="L563" s="5"/>
      <c r="M563" s="5"/>
      <c r="N563" s="3"/>
    </row>
    <row r="564" spans="1:14" s="15" customFormat="1" ht="11.25">
      <c r="A564" s="70"/>
      <c r="B564" s="70" t="s">
        <v>378</v>
      </c>
      <c r="C564" s="70"/>
      <c r="D564" s="70"/>
      <c r="E564" s="233">
        <v>20000</v>
      </c>
      <c r="F564" s="233">
        <v>20000</v>
      </c>
      <c r="G564" s="233">
        <v>11000</v>
      </c>
      <c r="H564" s="226">
        <f t="shared" si="24"/>
        <v>100</v>
      </c>
      <c r="I564" s="70"/>
      <c r="J564" s="19"/>
      <c r="K564" s="84"/>
      <c r="L564" s="5"/>
      <c r="M564" s="5"/>
      <c r="N564" s="3"/>
    </row>
    <row r="565" spans="1:14" s="15" customFormat="1" ht="11.25">
      <c r="A565" s="70"/>
      <c r="B565" s="70" t="s">
        <v>379</v>
      </c>
      <c r="C565" s="70"/>
      <c r="D565" s="70"/>
      <c r="E565" s="233">
        <v>398500</v>
      </c>
      <c r="F565" s="233">
        <v>398500</v>
      </c>
      <c r="G565" s="233">
        <v>279350.07</v>
      </c>
      <c r="H565" s="226">
        <f t="shared" si="24"/>
        <v>100</v>
      </c>
      <c r="I565" s="70"/>
      <c r="J565" s="19"/>
      <c r="K565" s="5"/>
      <c r="L565" s="5"/>
      <c r="M565" s="5"/>
      <c r="N565" s="3"/>
    </row>
    <row r="566" spans="1:14" s="15" customFormat="1" ht="11.25">
      <c r="A566" s="70"/>
      <c r="B566" s="70" t="s">
        <v>380</v>
      </c>
      <c r="C566" s="70"/>
      <c r="D566" s="70"/>
      <c r="E566" s="233">
        <v>5000</v>
      </c>
      <c r="F566" s="233">
        <v>5000</v>
      </c>
      <c r="G566" s="233">
        <v>5000</v>
      </c>
      <c r="H566" s="226"/>
      <c r="I566" s="70"/>
      <c r="J566" s="19"/>
      <c r="K566" s="5"/>
      <c r="L566" s="5"/>
      <c r="M566" s="5"/>
      <c r="N566" s="3"/>
    </row>
    <row r="567" spans="1:14" s="15" customFormat="1" ht="11.25">
      <c r="A567" s="65" t="s">
        <v>417</v>
      </c>
      <c r="B567" s="65"/>
      <c r="C567" s="65"/>
      <c r="D567" s="65"/>
      <c r="E567" s="81">
        <f>E568+E576+E580+E585+E588+E592+E596+E600+E604+E608+E612+E616+E620+E624+E628+E632+E636+E640+E644+E648+E652+E656+E660+E664+E668+E672+E676+E680+E684+E689+E693+E697+E701+E705+E709+E713+E717+E721+E725+E729+E733</f>
        <v>31692000</v>
      </c>
      <c r="F567" s="81">
        <f>F568+F576+F580+F585+F588+F592+F596+F600+F604+F608+F612+F616+F620+F624+F628+F632+F636+F640+F644+F648+F652+F656+F660+F664+F668+F672+F676+F680+F684+F689+F693+F697+F701+F705+F709+F713+F717+F721+F725+F729+F733</f>
        <v>7244000</v>
      </c>
      <c r="G567" s="81">
        <f>G568+G576+G580+G585+G588+G592+G596+G600+G604+G608+G612+G616+G620+G624+G628+G632+G636+G640+G644+G648+G652+G656+G660+G664+G668+G672+G676+G680+G684+G689+G693+G697+G701+G705+G709+G713+G717+G721+G725+G729+G733+G737</f>
        <v>5610238.55</v>
      </c>
      <c r="H567" s="223">
        <f>F567*100/E567</f>
        <v>22.857503470907485</v>
      </c>
      <c r="I567" s="70"/>
      <c r="J567" s="19"/>
      <c r="K567" s="5"/>
      <c r="L567" s="5"/>
      <c r="M567" s="5"/>
      <c r="N567" s="3"/>
    </row>
    <row r="568" spans="1:14" s="16" customFormat="1" ht="11.25">
      <c r="A568" s="70" t="s">
        <v>381</v>
      </c>
      <c r="B568" s="70"/>
      <c r="C568" s="70"/>
      <c r="D568" s="70"/>
      <c r="E568" s="213">
        <f aca="true" t="shared" si="25" ref="E568:G569">E569</f>
        <v>120000</v>
      </c>
      <c r="F568" s="213">
        <f t="shared" si="25"/>
        <v>48000</v>
      </c>
      <c r="G568" s="213">
        <f t="shared" si="25"/>
        <v>27700</v>
      </c>
      <c r="H568" s="226"/>
      <c r="I568" s="70"/>
      <c r="J568" s="26"/>
      <c r="K568" s="5"/>
      <c r="L568" s="5"/>
      <c r="M568" s="5"/>
      <c r="N568" s="3"/>
    </row>
    <row r="569" spans="1:14" s="16" customFormat="1" ht="11.25">
      <c r="A569" s="70"/>
      <c r="B569" s="110">
        <v>41</v>
      </c>
      <c r="C569" s="70" t="s">
        <v>287</v>
      </c>
      <c r="D569" s="70"/>
      <c r="E569" s="84">
        <f t="shared" si="25"/>
        <v>120000</v>
      </c>
      <c r="F569" s="84">
        <f t="shared" si="25"/>
        <v>48000</v>
      </c>
      <c r="G569" s="84">
        <f t="shared" si="25"/>
        <v>27700</v>
      </c>
      <c r="H569" s="226"/>
      <c r="I569" s="70"/>
      <c r="J569" s="26"/>
      <c r="K569" s="5"/>
      <c r="L569" s="5"/>
      <c r="M569" s="5"/>
      <c r="N569" s="3"/>
    </row>
    <row r="570" spans="1:14" s="16" customFormat="1" ht="11.25">
      <c r="A570" s="70"/>
      <c r="B570" s="20">
        <v>411</v>
      </c>
      <c r="C570" s="70" t="s">
        <v>288</v>
      </c>
      <c r="D570" s="70"/>
      <c r="E570" s="84">
        <f>SUM(E571:E572)</f>
        <v>120000</v>
      </c>
      <c r="F570" s="84">
        <f>SUM(F571:F572)</f>
        <v>48000</v>
      </c>
      <c r="G570" s="84">
        <f>SUM(G571:G572)</f>
        <v>27700</v>
      </c>
      <c r="H570" s="226"/>
      <c r="I570" s="70"/>
      <c r="J570" s="26"/>
      <c r="K570" s="5"/>
      <c r="L570" s="5"/>
      <c r="M570" s="5"/>
      <c r="N570" s="3"/>
    </row>
    <row r="571" spans="1:14" ht="12">
      <c r="A571" s="70"/>
      <c r="B571" s="87">
        <v>4111</v>
      </c>
      <c r="C571" s="70" t="s">
        <v>289</v>
      </c>
      <c r="D571" s="70"/>
      <c r="E571" s="233">
        <v>100000</v>
      </c>
      <c r="F571" s="233">
        <v>28000</v>
      </c>
      <c r="G571" s="233">
        <v>27700</v>
      </c>
      <c r="H571" s="226"/>
      <c r="I571" s="70"/>
      <c r="J571" s="26"/>
      <c r="K571" s="5"/>
      <c r="L571" s="5"/>
      <c r="M571" s="5"/>
      <c r="N571" s="3"/>
    </row>
    <row r="572" spans="1:14" s="15" customFormat="1" ht="11.25">
      <c r="A572" s="70"/>
      <c r="B572" s="110">
        <v>42</v>
      </c>
      <c r="C572" s="70" t="s">
        <v>265</v>
      </c>
      <c r="D572" s="70"/>
      <c r="E572" s="79">
        <f>E573</f>
        <v>20000</v>
      </c>
      <c r="F572" s="79">
        <f>F573</f>
        <v>20000</v>
      </c>
      <c r="G572" s="79">
        <f>G573</f>
        <v>0</v>
      </c>
      <c r="H572" s="226"/>
      <c r="I572" s="70"/>
      <c r="J572" s="26"/>
      <c r="K572" s="5"/>
      <c r="L572" s="5"/>
      <c r="M572" s="5"/>
      <c r="N572" s="3"/>
    </row>
    <row r="573" spans="1:14" s="15" customFormat="1" ht="11.25">
      <c r="A573" s="70"/>
      <c r="B573" s="20">
        <v>421</v>
      </c>
      <c r="C573" s="70" t="s">
        <v>290</v>
      </c>
      <c r="D573" s="70"/>
      <c r="E573" s="79">
        <f>SUM(E574:E575)</f>
        <v>20000</v>
      </c>
      <c r="F573" s="79">
        <f>SUM(F574:F575)</f>
        <v>20000</v>
      </c>
      <c r="G573" s="79">
        <f>SUM(G574:G575)</f>
        <v>0</v>
      </c>
      <c r="H573" s="226"/>
      <c r="I573" s="70"/>
      <c r="J573" s="26"/>
      <c r="K573" s="5"/>
      <c r="L573" s="5"/>
      <c r="M573" s="5"/>
      <c r="N573" s="3"/>
    </row>
    <row r="574" spans="1:14" s="15" customFormat="1" ht="11.25">
      <c r="A574" s="70"/>
      <c r="B574" s="87">
        <v>4213</v>
      </c>
      <c r="C574" s="70" t="s">
        <v>291</v>
      </c>
      <c r="D574" s="70"/>
      <c r="E574" s="232">
        <v>10000</v>
      </c>
      <c r="F574" s="232">
        <v>10000</v>
      </c>
      <c r="G574" s="232"/>
      <c r="H574" s="226"/>
      <c r="I574" s="70"/>
      <c r="J574" s="26"/>
      <c r="K574" s="5"/>
      <c r="L574" s="5"/>
      <c r="M574" s="5"/>
      <c r="N574" s="3"/>
    </row>
    <row r="575" spans="1:14" s="15" customFormat="1" ht="11.25">
      <c r="A575" s="70"/>
      <c r="B575" s="87">
        <v>4214</v>
      </c>
      <c r="C575" s="70" t="s">
        <v>292</v>
      </c>
      <c r="D575" s="70"/>
      <c r="E575" s="232">
        <v>10000</v>
      </c>
      <c r="F575" s="232">
        <v>10000</v>
      </c>
      <c r="G575" s="232"/>
      <c r="H575" s="226"/>
      <c r="I575" s="70"/>
      <c r="J575" s="26"/>
      <c r="K575" s="5"/>
      <c r="L575" s="5"/>
      <c r="M575" s="5"/>
      <c r="N575" s="3"/>
    </row>
    <row r="576" spans="1:14" s="15" customFormat="1" ht="11.25">
      <c r="A576" s="70" t="s">
        <v>382</v>
      </c>
      <c r="B576" s="70"/>
      <c r="C576" s="70"/>
      <c r="D576" s="70"/>
      <c r="E576" s="213">
        <f aca="true" t="shared" si="26" ref="E576:G578">E577</f>
        <v>300000</v>
      </c>
      <c r="F576" s="213">
        <f t="shared" si="26"/>
        <v>300000</v>
      </c>
      <c r="G576" s="213">
        <f t="shared" si="26"/>
        <v>351912.5</v>
      </c>
      <c r="H576" s="226"/>
      <c r="I576" s="70"/>
      <c r="J576" s="26"/>
      <c r="K576" s="5"/>
      <c r="L576" s="5"/>
      <c r="M576" s="5"/>
      <c r="N576" s="3"/>
    </row>
    <row r="577" spans="1:14" s="15" customFormat="1" ht="11.25">
      <c r="A577" s="70"/>
      <c r="B577" s="110">
        <v>42</v>
      </c>
      <c r="C577" s="70" t="s">
        <v>265</v>
      </c>
      <c r="D577" s="70"/>
      <c r="E577" s="79">
        <f t="shared" si="26"/>
        <v>300000</v>
      </c>
      <c r="F577" s="79">
        <f t="shared" si="26"/>
        <v>300000</v>
      </c>
      <c r="G577" s="79">
        <f t="shared" si="26"/>
        <v>351912.5</v>
      </c>
      <c r="H577" s="226"/>
      <c r="I577" s="70"/>
      <c r="J577" s="26"/>
      <c r="K577" s="5"/>
      <c r="L577" s="5"/>
      <c r="M577" s="5"/>
      <c r="N577" s="3"/>
    </row>
    <row r="578" spans="1:14" s="16" customFormat="1" ht="11.25">
      <c r="A578" s="70"/>
      <c r="B578" s="20">
        <v>421</v>
      </c>
      <c r="C578" s="70" t="s">
        <v>292</v>
      </c>
      <c r="D578" s="70"/>
      <c r="E578" s="79">
        <f t="shared" si="26"/>
        <v>300000</v>
      </c>
      <c r="F578" s="79">
        <f t="shared" si="26"/>
        <v>300000</v>
      </c>
      <c r="G578" s="79">
        <f t="shared" si="26"/>
        <v>351912.5</v>
      </c>
      <c r="H578" s="226"/>
      <c r="I578" s="70"/>
      <c r="J578" s="26"/>
      <c r="K578" s="5"/>
      <c r="L578" s="5"/>
      <c r="M578" s="5"/>
      <c r="N578" s="3"/>
    </row>
    <row r="579" spans="1:14" ht="12">
      <c r="A579" s="70"/>
      <c r="B579" s="87">
        <v>4212</v>
      </c>
      <c r="C579" s="70" t="s">
        <v>293</v>
      </c>
      <c r="D579" s="70"/>
      <c r="E579" s="232">
        <v>300000</v>
      </c>
      <c r="F579" s="232">
        <v>300000</v>
      </c>
      <c r="G579" s="232">
        <v>351912.5</v>
      </c>
      <c r="H579" s="226"/>
      <c r="I579" s="70"/>
      <c r="J579" s="26"/>
      <c r="K579" s="5"/>
      <c r="L579" s="5"/>
      <c r="M579" s="5"/>
      <c r="N579" s="3"/>
    </row>
    <row r="580" spans="1:14" s="15" customFormat="1" ht="11.25">
      <c r="A580" s="70" t="s">
        <v>383</v>
      </c>
      <c r="B580" s="70"/>
      <c r="C580" s="70"/>
      <c r="D580" s="70"/>
      <c r="E580" s="214">
        <f aca="true" t="shared" si="27" ref="E580:G582">E581</f>
        <v>50000</v>
      </c>
      <c r="F580" s="214">
        <f t="shared" si="27"/>
        <v>50000</v>
      </c>
      <c r="G580" s="214">
        <f t="shared" si="27"/>
        <v>9964.38</v>
      </c>
      <c r="H580" s="226">
        <f>F580/E580*100</f>
        <v>100</v>
      </c>
      <c r="I580" s="70"/>
      <c r="J580" s="26"/>
      <c r="K580" s="5"/>
      <c r="L580" s="5"/>
      <c r="M580" s="5"/>
      <c r="N580" s="3"/>
    </row>
    <row r="581" spans="1:14" s="15" customFormat="1" ht="11.25">
      <c r="A581" s="70"/>
      <c r="B581" s="110">
        <v>42</v>
      </c>
      <c r="C581" s="70" t="s">
        <v>265</v>
      </c>
      <c r="D581" s="70"/>
      <c r="E581" s="79">
        <f t="shared" si="27"/>
        <v>50000</v>
      </c>
      <c r="F581" s="79">
        <f t="shared" si="27"/>
        <v>50000</v>
      </c>
      <c r="G581" s="79">
        <f t="shared" si="27"/>
        <v>9964.38</v>
      </c>
      <c r="H581" s="226">
        <f>F581/E581*100</f>
        <v>100</v>
      </c>
      <c r="I581" s="70"/>
      <c r="J581" s="26"/>
      <c r="K581" s="5"/>
      <c r="L581" s="5"/>
      <c r="M581" s="5"/>
      <c r="N581" s="3"/>
    </row>
    <row r="582" spans="1:14" s="15" customFormat="1" ht="11.25">
      <c r="A582" s="70"/>
      <c r="B582" s="20">
        <v>421</v>
      </c>
      <c r="C582" s="70" t="s">
        <v>290</v>
      </c>
      <c r="D582" s="70"/>
      <c r="E582" s="79">
        <f t="shared" si="27"/>
        <v>50000</v>
      </c>
      <c r="F582" s="79">
        <f t="shared" si="27"/>
        <v>50000</v>
      </c>
      <c r="G582" s="79">
        <f t="shared" si="27"/>
        <v>9964.38</v>
      </c>
      <c r="H582" s="226">
        <f>F582/E582*100</f>
        <v>100</v>
      </c>
      <c r="I582" s="70"/>
      <c r="J582" s="26"/>
      <c r="K582" s="5"/>
      <c r="L582" s="5"/>
      <c r="M582" s="5"/>
      <c r="N582" s="3"/>
    </row>
    <row r="583" spans="1:14" s="15" customFormat="1" ht="11.25">
      <c r="A583" s="70"/>
      <c r="B583" s="87">
        <v>4214</v>
      </c>
      <c r="C583" s="70" t="s">
        <v>292</v>
      </c>
      <c r="D583" s="70"/>
      <c r="E583" s="233">
        <v>50000</v>
      </c>
      <c r="F583" s="233">
        <v>50000</v>
      </c>
      <c r="G583" s="233">
        <v>9964.38</v>
      </c>
      <c r="H583" s="226">
        <f>F583/E583*100</f>
        <v>100</v>
      </c>
      <c r="I583" s="70"/>
      <c r="J583" s="10"/>
      <c r="K583" s="5"/>
      <c r="L583" s="5"/>
      <c r="M583" s="5"/>
      <c r="N583" s="3"/>
    </row>
    <row r="584" spans="1:14" s="15" customFormat="1" ht="11.25">
      <c r="A584" s="70" t="s">
        <v>384</v>
      </c>
      <c r="B584" s="70"/>
      <c r="C584" s="70"/>
      <c r="D584" s="70"/>
      <c r="E584" s="214">
        <f aca="true" t="shared" si="28" ref="E584:G586">E585</f>
        <v>10000000</v>
      </c>
      <c r="F584" s="214">
        <f t="shared" si="28"/>
        <v>500000</v>
      </c>
      <c r="G584" s="214">
        <f t="shared" si="28"/>
        <v>0</v>
      </c>
      <c r="H584" s="226"/>
      <c r="I584" s="70"/>
      <c r="J584" s="19"/>
      <c r="K584" s="5"/>
      <c r="L584" s="5"/>
      <c r="M584" s="5"/>
      <c r="N584" s="3"/>
    </row>
    <row r="585" spans="1:14" s="15" customFormat="1" ht="11.25">
      <c r="A585" s="70"/>
      <c r="B585" s="110">
        <v>42</v>
      </c>
      <c r="C585" s="70" t="s">
        <v>265</v>
      </c>
      <c r="D585" s="70"/>
      <c r="E585" s="211">
        <f t="shared" si="28"/>
        <v>10000000</v>
      </c>
      <c r="F585" s="211">
        <f t="shared" si="28"/>
        <v>500000</v>
      </c>
      <c r="G585" s="211">
        <f t="shared" si="28"/>
        <v>0</v>
      </c>
      <c r="H585" s="226"/>
      <c r="I585" s="70"/>
      <c r="J585" s="19"/>
      <c r="K585" s="5"/>
      <c r="L585" s="5"/>
      <c r="M585" s="5"/>
      <c r="N585" s="3"/>
    </row>
    <row r="586" spans="1:14" s="15" customFormat="1" ht="11.25">
      <c r="A586" s="70"/>
      <c r="B586" s="20">
        <v>421</v>
      </c>
      <c r="C586" s="70" t="s">
        <v>290</v>
      </c>
      <c r="D586" s="70"/>
      <c r="E586" s="211">
        <f t="shared" si="28"/>
        <v>10000000</v>
      </c>
      <c r="F586" s="211">
        <f t="shared" si="28"/>
        <v>500000</v>
      </c>
      <c r="G586" s="211">
        <f t="shared" si="28"/>
        <v>0</v>
      </c>
      <c r="H586" s="226"/>
      <c r="I586" s="70"/>
      <c r="J586" s="19"/>
      <c r="K586" s="5"/>
      <c r="L586" s="5"/>
      <c r="M586" s="5"/>
      <c r="N586" s="3"/>
    </row>
    <row r="587" spans="1:14" s="15" customFormat="1" ht="11.25">
      <c r="A587" s="70"/>
      <c r="B587" s="87">
        <v>4212</v>
      </c>
      <c r="C587" s="70" t="s">
        <v>294</v>
      </c>
      <c r="D587" s="70"/>
      <c r="E587" s="233">
        <v>10000000</v>
      </c>
      <c r="F587" s="233">
        <v>500000</v>
      </c>
      <c r="G587" s="233"/>
      <c r="H587" s="226"/>
      <c r="I587" s="70"/>
      <c r="J587" s="26"/>
      <c r="K587" s="5"/>
      <c r="L587" s="5"/>
      <c r="M587" s="5"/>
      <c r="N587" s="3"/>
    </row>
    <row r="588" spans="1:14" s="15" customFormat="1" ht="11.25">
      <c r="A588" s="70" t="s">
        <v>385</v>
      </c>
      <c r="B588" s="87"/>
      <c r="C588" s="70"/>
      <c r="D588" s="70"/>
      <c r="E588" s="215">
        <f aca="true" t="shared" si="29" ref="E588:G590">E589</f>
        <v>300000</v>
      </c>
      <c r="F588" s="215">
        <f t="shared" si="29"/>
        <v>50000</v>
      </c>
      <c r="G588" s="215">
        <f t="shared" si="29"/>
        <v>293394.08</v>
      </c>
      <c r="H588" s="226"/>
      <c r="I588" s="70"/>
      <c r="J588" s="26"/>
      <c r="K588" s="5"/>
      <c r="L588" s="5"/>
      <c r="M588" s="5"/>
      <c r="N588" s="3"/>
    </row>
    <row r="589" spans="1:14" s="15" customFormat="1" ht="11.25">
      <c r="A589" s="70"/>
      <c r="B589" s="110">
        <v>42</v>
      </c>
      <c r="C589" s="70" t="s">
        <v>287</v>
      </c>
      <c r="D589" s="70"/>
      <c r="E589" s="211">
        <f t="shared" si="29"/>
        <v>300000</v>
      </c>
      <c r="F589" s="211">
        <f t="shared" si="29"/>
        <v>50000</v>
      </c>
      <c r="G589" s="211">
        <f t="shared" si="29"/>
        <v>293394.08</v>
      </c>
      <c r="H589" s="226"/>
      <c r="I589" s="70"/>
      <c r="J589" s="26"/>
      <c r="K589" s="5"/>
      <c r="L589" s="5"/>
      <c r="M589" s="5"/>
      <c r="N589" s="3"/>
    </row>
    <row r="590" spans="1:14" s="15" customFormat="1" ht="11.25">
      <c r="A590" s="70"/>
      <c r="B590" s="20">
        <v>421</v>
      </c>
      <c r="C590" s="70" t="s">
        <v>290</v>
      </c>
      <c r="D590" s="70"/>
      <c r="E590" s="84">
        <f t="shared" si="29"/>
        <v>300000</v>
      </c>
      <c r="F590" s="84">
        <f t="shared" si="29"/>
        <v>50000</v>
      </c>
      <c r="G590" s="84">
        <f t="shared" si="29"/>
        <v>293394.08</v>
      </c>
      <c r="H590" s="226"/>
      <c r="I590" s="70"/>
      <c r="J590" s="26"/>
      <c r="K590" s="5"/>
      <c r="L590" s="5"/>
      <c r="M590" s="5"/>
      <c r="N590" s="3"/>
    </row>
    <row r="591" spans="1:14" s="15" customFormat="1" ht="11.25">
      <c r="A591" s="70"/>
      <c r="B591" s="87">
        <v>4212</v>
      </c>
      <c r="C591" s="70" t="s">
        <v>104</v>
      </c>
      <c r="D591" s="70"/>
      <c r="E591" s="233">
        <v>300000</v>
      </c>
      <c r="F591" s="233">
        <v>50000</v>
      </c>
      <c r="G591" s="233">
        <v>293394.08</v>
      </c>
      <c r="H591" s="226"/>
      <c r="I591" s="70"/>
      <c r="J591" s="26"/>
      <c r="K591" s="5"/>
      <c r="L591" s="5"/>
      <c r="M591" s="5"/>
      <c r="N591" s="3"/>
    </row>
    <row r="592" spans="1:14" s="15" customFormat="1" ht="11.25">
      <c r="A592" s="70" t="s">
        <v>386</v>
      </c>
      <c r="B592" s="87"/>
      <c r="C592" s="70"/>
      <c r="D592" s="70"/>
      <c r="E592" s="215">
        <f aca="true" t="shared" si="30" ref="E592:G594">E593</f>
        <v>200000</v>
      </c>
      <c r="F592" s="215">
        <f t="shared" si="30"/>
        <v>200000</v>
      </c>
      <c r="G592" s="215">
        <f t="shared" si="30"/>
        <v>110828.34</v>
      </c>
      <c r="H592" s="226"/>
      <c r="I592" s="70"/>
      <c r="J592" s="26"/>
      <c r="K592" s="5"/>
      <c r="L592" s="5"/>
      <c r="M592" s="5"/>
      <c r="N592" s="3"/>
    </row>
    <row r="593" spans="1:14" s="15" customFormat="1" ht="11.25">
      <c r="A593" s="70"/>
      <c r="B593" s="110">
        <v>42</v>
      </c>
      <c r="C593" s="70" t="s">
        <v>287</v>
      </c>
      <c r="D593" s="70"/>
      <c r="E593" s="211">
        <f t="shared" si="30"/>
        <v>200000</v>
      </c>
      <c r="F593" s="211">
        <f t="shared" si="30"/>
        <v>200000</v>
      </c>
      <c r="G593" s="211">
        <f t="shared" si="30"/>
        <v>110828.34</v>
      </c>
      <c r="H593" s="226"/>
      <c r="I593" s="70"/>
      <c r="J593" s="26"/>
      <c r="K593" s="5"/>
      <c r="L593" s="5"/>
      <c r="M593" s="5"/>
      <c r="N593" s="3"/>
    </row>
    <row r="594" spans="1:14" s="15" customFormat="1" ht="11.25">
      <c r="A594" s="70"/>
      <c r="B594" s="20">
        <v>421</v>
      </c>
      <c r="C594" s="70" t="s">
        <v>290</v>
      </c>
      <c r="D594" s="70"/>
      <c r="E594" s="84">
        <f t="shared" si="30"/>
        <v>200000</v>
      </c>
      <c r="F594" s="84">
        <f t="shared" si="30"/>
        <v>200000</v>
      </c>
      <c r="G594" s="84">
        <f t="shared" si="30"/>
        <v>110828.34</v>
      </c>
      <c r="H594" s="226"/>
      <c r="I594" s="70"/>
      <c r="J594" s="26"/>
      <c r="K594" s="5"/>
      <c r="L594" s="5"/>
      <c r="M594" s="5"/>
      <c r="N594" s="3"/>
    </row>
    <row r="595" spans="1:14" s="15" customFormat="1" ht="11.25">
      <c r="A595" s="70" t="s">
        <v>0</v>
      </c>
      <c r="B595" s="87">
        <v>4212</v>
      </c>
      <c r="C595" s="70" t="s">
        <v>295</v>
      </c>
      <c r="D595" s="70"/>
      <c r="E595" s="233">
        <v>200000</v>
      </c>
      <c r="F595" s="233">
        <v>200000</v>
      </c>
      <c r="G595" s="233">
        <v>110828.34</v>
      </c>
      <c r="H595" s="226"/>
      <c r="I595" s="70"/>
      <c r="J595" s="26"/>
      <c r="K595" s="5"/>
      <c r="L595" s="5"/>
      <c r="M595" s="5"/>
      <c r="N595" s="3"/>
    </row>
    <row r="596" spans="1:14" s="15" customFormat="1" ht="11.25">
      <c r="A596" s="70" t="s">
        <v>387</v>
      </c>
      <c r="B596" s="87"/>
      <c r="C596" s="70"/>
      <c r="D596" s="70"/>
      <c r="E596" s="213">
        <f>SUM(E597:E599)</f>
        <v>7000</v>
      </c>
      <c r="F596" s="213">
        <f>SUM(F597:F599)</f>
        <v>0</v>
      </c>
      <c r="G596" s="213">
        <f>SUM(G597:G599)</f>
        <v>0</v>
      </c>
      <c r="H596" s="226"/>
      <c r="I596" s="70"/>
      <c r="J596" s="26"/>
      <c r="K596" s="5"/>
      <c r="L596" s="5"/>
      <c r="M596" s="5"/>
      <c r="N596" s="3"/>
    </row>
    <row r="597" spans="1:14" s="15" customFormat="1" ht="11.25">
      <c r="A597" s="70"/>
      <c r="B597" s="87">
        <v>4212</v>
      </c>
      <c r="C597" s="70" t="s">
        <v>296</v>
      </c>
      <c r="D597" s="70"/>
      <c r="E597" s="232">
        <v>1000</v>
      </c>
      <c r="F597" s="232">
        <v>0</v>
      </c>
      <c r="G597" s="232"/>
      <c r="H597" s="226"/>
      <c r="I597" s="70"/>
      <c r="J597" s="26"/>
      <c r="K597" s="5"/>
      <c r="L597" s="5"/>
      <c r="M597" s="5"/>
      <c r="N597" s="3"/>
    </row>
    <row r="598" spans="1:14" s="16" customFormat="1" ht="11.25">
      <c r="A598" s="70"/>
      <c r="B598" s="87">
        <v>4212</v>
      </c>
      <c r="C598" s="70" t="s">
        <v>297</v>
      </c>
      <c r="D598" s="70"/>
      <c r="E598" s="232">
        <v>1000</v>
      </c>
      <c r="F598" s="232"/>
      <c r="G598" s="232"/>
      <c r="H598" s="226"/>
      <c r="I598" s="70"/>
      <c r="J598" s="26"/>
      <c r="K598" s="5"/>
      <c r="L598" s="5"/>
      <c r="M598" s="5"/>
      <c r="N598" s="3"/>
    </row>
    <row r="599" spans="1:14" ht="12">
      <c r="A599" s="70"/>
      <c r="B599" s="87">
        <v>4212</v>
      </c>
      <c r="C599" s="70" t="s">
        <v>298</v>
      </c>
      <c r="D599" s="70"/>
      <c r="E599" s="232">
        <v>5000</v>
      </c>
      <c r="F599" s="232"/>
      <c r="G599" s="232"/>
      <c r="H599" s="226"/>
      <c r="I599" s="70"/>
      <c r="J599" s="26"/>
      <c r="K599" s="5"/>
      <c r="L599" s="5"/>
      <c r="M599" s="5"/>
      <c r="N599" s="3"/>
    </row>
    <row r="600" spans="1:14" ht="12">
      <c r="A600" s="70" t="s">
        <v>388</v>
      </c>
      <c r="B600" s="87"/>
      <c r="C600" s="70"/>
      <c r="D600" s="70"/>
      <c r="E600" s="215">
        <f aca="true" t="shared" si="31" ref="E600:G602">E601</f>
        <v>400000</v>
      </c>
      <c r="F600" s="215">
        <f t="shared" si="31"/>
        <v>300000</v>
      </c>
      <c r="G600" s="215">
        <f t="shared" si="31"/>
        <v>211607.85</v>
      </c>
      <c r="H600" s="226">
        <f>F600/E600*100</f>
        <v>75</v>
      </c>
      <c r="I600" s="70"/>
      <c r="J600" s="10"/>
      <c r="K600" s="5"/>
      <c r="L600" s="5"/>
      <c r="M600" s="5"/>
      <c r="N600" s="3"/>
    </row>
    <row r="601" spans="1:14" ht="12">
      <c r="A601" s="70"/>
      <c r="B601" s="110">
        <v>42</v>
      </c>
      <c r="C601" s="70" t="s">
        <v>265</v>
      </c>
      <c r="D601" s="70"/>
      <c r="E601" s="211">
        <f t="shared" si="31"/>
        <v>400000</v>
      </c>
      <c r="F601" s="211">
        <f t="shared" si="31"/>
        <v>300000</v>
      </c>
      <c r="G601" s="211">
        <f t="shared" si="31"/>
        <v>211607.85</v>
      </c>
      <c r="H601" s="226">
        <f>F601/E601*100</f>
        <v>75</v>
      </c>
      <c r="I601" s="70"/>
      <c r="J601" s="19"/>
      <c r="K601" s="5"/>
      <c r="L601" s="5"/>
      <c r="M601" s="5"/>
      <c r="N601" s="3"/>
    </row>
    <row r="602" spans="1:14" ht="12">
      <c r="A602" s="70"/>
      <c r="B602" s="20">
        <v>421</v>
      </c>
      <c r="C602" s="70" t="s">
        <v>290</v>
      </c>
      <c r="D602" s="70"/>
      <c r="E602" s="205">
        <f t="shared" si="31"/>
        <v>400000</v>
      </c>
      <c r="F602" s="205">
        <f t="shared" si="31"/>
        <v>300000</v>
      </c>
      <c r="G602" s="205">
        <f t="shared" si="31"/>
        <v>211607.85</v>
      </c>
      <c r="H602" s="226">
        <f>F602/E602*100</f>
        <v>75</v>
      </c>
      <c r="I602" s="70"/>
      <c r="J602" s="19"/>
      <c r="K602" s="5"/>
      <c r="L602" s="5"/>
      <c r="M602" s="5"/>
      <c r="N602" s="3"/>
    </row>
    <row r="603" spans="1:14" ht="12">
      <c r="A603" s="70"/>
      <c r="B603" s="87">
        <v>4212</v>
      </c>
      <c r="C603" s="70" t="s">
        <v>104</v>
      </c>
      <c r="D603" s="70"/>
      <c r="E603" s="233">
        <v>400000</v>
      </c>
      <c r="F603" s="233">
        <v>300000</v>
      </c>
      <c r="G603" s="233">
        <v>211607.85</v>
      </c>
      <c r="H603" s="226">
        <f>F603/E603*100</f>
        <v>75</v>
      </c>
      <c r="I603" s="70"/>
      <c r="J603" s="19"/>
      <c r="K603" s="5"/>
      <c r="L603" s="5"/>
      <c r="M603" s="5"/>
      <c r="N603" s="3"/>
    </row>
    <row r="604" spans="1:14" ht="12">
      <c r="A604" s="70" t="s">
        <v>389</v>
      </c>
      <c r="B604" s="87"/>
      <c r="C604" s="70"/>
      <c r="D604" s="70"/>
      <c r="E604" s="215">
        <f aca="true" t="shared" si="32" ref="E604:G606">E605</f>
        <v>30000</v>
      </c>
      <c r="F604" s="215">
        <f t="shared" si="32"/>
        <v>0</v>
      </c>
      <c r="G604" s="215">
        <f t="shared" si="32"/>
        <v>0</v>
      </c>
      <c r="H604" s="226"/>
      <c r="I604" s="70"/>
      <c r="J604" s="19"/>
      <c r="K604" s="5"/>
      <c r="L604" s="5"/>
      <c r="M604" s="5"/>
      <c r="N604" s="3"/>
    </row>
    <row r="605" spans="1:14" ht="12">
      <c r="A605" s="70"/>
      <c r="B605" s="110">
        <v>42</v>
      </c>
      <c r="C605" s="70" t="s">
        <v>265</v>
      </c>
      <c r="D605" s="70"/>
      <c r="E605" s="211">
        <f t="shared" si="32"/>
        <v>30000</v>
      </c>
      <c r="F605" s="211">
        <f t="shared" si="32"/>
        <v>0</v>
      </c>
      <c r="G605" s="211">
        <f t="shared" si="32"/>
        <v>0</v>
      </c>
      <c r="H605" s="226"/>
      <c r="I605" s="70"/>
      <c r="J605" s="19"/>
      <c r="K605" s="5"/>
      <c r="L605" s="5"/>
      <c r="M605" s="5"/>
      <c r="N605" s="3"/>
    </row>
    <row r="606" spans="1:14" ht="12">
      <c r="A606" s="70"/>
      <c r="B606" s="20">
        <v>421</v>
      </c>
      <c r="C606" s="70" t="s">
        <v>290</v>
      </c>
      <c r="D606" s="70"/>
      <c r="E606" s="205">
        <f t="shared" si="32"/>
        <v>30000</v>
      </c>
      <c r="F606" s="205">
        <f t="shared" si="32"/>
        <v>0</v>
      </c>
      <c r="G606" s="205">
        <f t="shared" si="32"/>
        <v>0</v>
      </c>
      <c r="H606" s="226"/>
      <c r="I606" s="70"/>
      <c r="J606" s="19"/>
      <c r="K606" s="5"/>
      <c r="L606" s="5"/>
      <c r="M606" s="5"/>
      <c r="N606" s="3"/>
    </row>
    <row r="607" spans="1:14" ht="12">
      <c r="A607" s="70"/>
      <c r="B607" s="87">
        <v>4212</v>
      </c>
      <c r="C607" s="70" t="s">
        <v>299</v>
      </c>
      <c r="D607" s="70"/>
      <c r="E607" s="232">
        <v>30000</v>
      </c>
      <c r="F607" s="232">
        <v>0</v>
      </c>
      <c r="G607" s="232"/>
      <c r="H607" s="226"/>
      <c r="I607" s="70"/>
      <c r="J607" s="19"/>
      <c r="K607" s="5"/>
      <c r="L607" s="5"/>
      <c r="M607" s="5"/>
      <c r="N607" s="3"/>
    </row>
    <row r="608" spans="1:14" ht="12">
      <c r="A608" s="70" t="s">
        <v>390</v>
      </c>
      <c r="B608" s="87"/>
      <c r="C608" s="70"/>
      <c r="D608" s="70"/>
      <c r="E608" s="215">
        <f aca="true" t="shared" si="33" ref="E608:G610">E609</f>
        <v>300000</v>
      </c>
      <c r="F608" s="215">
        <f t="shared" si="33"/>
        <v>50000</v>
      </c>
      <c r="G608" s="215">
        <f t="shared" si="33"/>
        <v>0</v>
      </c>
      <c r="H608" s="226">
        <f>F608/E608*100</f>
        <v>16.666666666666664</v>
      </c>
      <c r="I608" s="70"/>
      <c r="J608" s="19"/>
      <c r="K608" s="5"/>
      <c r="L608" s="5"/>
      <c r="M608" s="5"/>
      <c r="N608" s="3"/>
    </row>
    <row r="609" spans="1:14" ht="12">
      <c r="A609" s="70"/>
      <c r="B609" s="110">
        <v>42</v>
      </c>
      <c r="C609" s="70" t="s">
        <v>265</v>
      </c>
      <c r="D609" s="70"/>
      <c r="E609" s="211">
        <f t="shared" si="33"/>
        <v>300000</v>
      </c>
      <c r="F609" s="211">
        <f t="shared" si="33"/>
        <v>50000</v>
      </c>
      <c r="G609" s="211">
        <f t="shared" si="33"/>
        <v>0</v>
      </c>
      <c r="H609" s="226">
        <f>F609/E609*100</f>
        <v>16.666666666666664</v>
      </c>
      <c r="I609" s="70"/>
      <c r="J609" s="19"/>
      <c r="K609" s="5"/>
      <c r="L609" s="5"/>
      <c r="M609" s="5"/>
      <c r="N609" s="3"/>
    </row>
    <row r="610" spans="1:14" ht="12">
      <c r="A610" s="70"/>
      <c r="B610" s="20">
        <v>421</v>
      </c>
      <c r="C610" s="70" t="s">
        <v>290</v>
      </c>
      <c r="D610" s="70"/>
      <c r="E610" s="205">
        <f t="shared" si="33"/>
        <v>300000</v>
      </c>
      <c r="F610" s="205">
        <f t="shared" si="33"/>
        <v>50000</v>
      </c>
      <c r="G610" s="205">
        <f t="shared" si="33"/>
        <v>0</v>
      </c>
      <c r="H610" s="226">
        <f>F610/E610*100</f>
        <v>16.666666666666664</v>
      </c>
      <c r="I610" s="70"/>
      <c r="J610" s="19"/>
      <c r="K610" s="5"/>
      <c r="L610" s="5"/>
      <c r="M610" s="5"/>
      <c r="N610" s="3"/>
    </row>
    <row r="611" spans="1:14" ht="12">
      <c r="A611" s="70"/>
      <c r="B611" s="87">
        <v>4212</v>
      </c>
      <c r="C611" s="70" t="s">
        <v>300</v>
      </c>
      <c r="D611" s="70"/>
      <c r="E611" s="243">
        <v>300000</v>
      </c>
      <c r="F611" s="243">
        <v>50000</v>
      </c>
      <c r="G611" s="243">
        <v>0</v>
      </c>
      <c r="H611" s="226">
        <f>F611/E611*100</f>
        <v>16.666666666666664</v>
      </c>
      <c r="I611" s="70"/>
      <c r="J611" s="19"/>
      <c r="K611" s="5"/>
      <c r="L611" s="5"/>
      <c r="M611" s="5"/>
      <c r="N611" s="3"/>
    </row>
    <row r="612" spans="1:14" ht="12">
      <c r="A612" s="70" t="s">
        <v>301</v>
      </c>
      <c r="B612" s="87"/>
      <c r="C612" s="70"/>
      <c r="D612" s="70"/>
      <c r="E612" s="215">
        <f aca="true" t="shared" si="34" ref="E612:G614">E613</f>
        <v>5000</v>
      </c>
      <c r="F612" s="215">
        <f t="shared" si="34"/>
        <v>0</v>
      </c>
      <c r="G612" s="215">
        <f t="shared" si="34"/>
        <v>0</v>
      </c>
      <c r="H612" s="226"/>
      <c r="I612" s="70"/>
      <c r="J612" s="19"/>
      <c r="K612" s="5"/>
      <c r="L612" s="5"/>
      <c r="M612" s="5"/>
      <c r="N612" s="3"/>
    </row>
    <row r="613" spans="1:14" ht="12">
      <c r="A613" s="70"/>
      <c r="B613" s="110">
        <v>42</v>
      </c>
      <c r="C613" s="70" t="s">
        <v>265</v>
      </c>
      <c r="D613" s="70"/>
      <c r="E613" s="211">
        <f t="shared" si="34"/>
        <v>5000</v>
      </c>
      <c r="F613" s="211">
        <f t="shared" si="34"/>
        <v>0</v>
      </c>
      <c r="G613" s="211">
        <f t="shared" si="34"/>
        <v>0</v>
      </c>
      <c r="H613" s="226"/>
      <c r="I613" s="70"/>
      <c r="J613" s="19"/>
      <c r="K613" s="5"/>
      <c r="L613" s="5"/>
      <c r="M613" s="5"/>
      <c r="N613" s="3"/>
    </row>
    <row r="614" spans="1:14" ht="12">
      <c r="A614" s="70"/>
      <c r="B614" s="20">
        <v>421</v>
      </c>
      <c r="C614" s="70" t="s">
        <v>290</v>
      </c>
      <c r="D614" s="70"/>
      <c r="E614" s="205">
        <f t="shared" si="34"/>
        <v>5000</v>
      </c>
      <c r="F614" s="205">
        <f t="shared" si="34"/>
        <v>0</v>
      </c>
      <c r="G614" s="205">
        <f t="shared" si="34"/>
        <v>0</v>
      </c>
      <c r="H614" s="226"/>
      <c r="I614" s="70"/>
      <c r="J614" s="19"/>
      <c r="K614" s="5"/>
      <c r="L614" s="5"/>
      <c r="M614" s="5"/>
      <c r="N614" s="3"/>
    </row>
    <row r="615" spans="1:14" ht="12">
      <c r="A615" s="70"/>
      <c r="B615" s="87">
        <v>4212</v>
      </c>
      <c r="C615" s="70" t="s">
        <v>302</v>
      </c>
      <c r="D615" s="70"/>
      <c r="E615" s="232">
        <v>5000</v>
      </c>
      <c r="F615" s="232"/>
      <c r="G615" s="232"/>
      <c r="H615" s="226"/>
      <c r="I615" s="70"/>
      <c r="J615" s="19"/>
      <c r="K615" s="5"/>
      <c r="L615" s="5"/>
      <c r="M615" s="5"/>
      <c r="N615" s="3"/>
    </row>
    <row r="616" spans="1:14" ht="12">
      <c r="A616" s="36" t="s">
        <v>303</v>
      </c>
      <c r="B616" s="107"/>
      <c r="C616" s="36"/>
      <c r="D616" s="36"/>
      <c r="E616" s="215">
        <f aca="true" t="shared" si="35" ref="E616:G618">E617</f>
        <v>50000</v>
      </c>
      <c r="F616" s="215">
        <f t="shared" si="35"/>
        <v>700000</v>
      </c>
      <c r="G616" s="215">
        <f t="shared" si="35"/>
        <v>260242.43</v>
      </c>
      <c r="H616" s="226">
        <f>F616/E616*100</f>
        <v>1400</v>
      </c>
      <c r="I616" s="70"/>
      <c r="J616" s="19"/>
      <c r="K616" s="5"/>
      <c r="L616" s="5"/>
      <c r="M616" s="5"/>
      <c r="N616" s="3"/>
    </row>
    <row r="617" spans="1:14" ht="12">
      <c r="A617" s="70"/>
      <c r="B617" s="110">
        <v>42</v>
      </c>
      <c r="C617" s="70" t="s">
        <v>265</v>
      </c>
      <c r="D617" s="70"/>
      <c r="E617" s="211">
        <f t="shared" si="35"/>
        <v>50000</v>
      </c>
      <c r="F617" s="211">
        <f t="shared" si="35"/>
        <v>700000</v>
      </c>
      <c r="G617" s="211">
        <f t="shared" si="35"/>
        <v>260242.43</v>
      </c>
      <c r="H617" s="226">
        <f>F617/E617*100</f>
        <v>1400</v>
      </c>
      <c r="I617" s="70"/>
      <c r="J617" s="19"/>
      <c r="K617" s="5"/>
      <c r="L617" s="5"/>
      <c r="M617" s="5"/>
      <c r="N617" s="3"/>
    </row>
    <row r="618" spans="1:14" ht="12">
      <c r="A618" s="70"/>
      <c r="B618" s="20">
        <v>421</v>
      </c>
      <c r="C618" s="70" t="s">
        <v>290</v>
      </c>
      <c r="D618" s="70"/>
      <c r="E618" s="205">
        <f t="shared" si="35"/>
        <v>50000</v>
      </c>
      <c r="F618" s="205">
        <f t="shared" si="35"/>
        <v>700000</v>
      </c>
      <c r="G618" s="205">
        <f t="shared" si="35"/>
        <v>260242.43</v>
      </c>
      <c r="H618" s="226">
        <f>F618/E618*100</f>
        <v>1400</v>
      </c>
      <c r="I618" s="70"/>
      <c r="J618" s="19"/>
      <c r="K618" s="5"/>
      <c r="L618" s="5"/>
      <c r="M618" s="5"/>
      <c r="N618" s="3"/>
    </row>
    <row r="619" spans="1:14" ht="12">
      <c r="A619" s="70"/>
      <c r="B619" s="87">
        <v>4212</v>
      </c>
      <c r="C619" s="70" t="s">
        <v>304</v>
      </c>
      <c r="D619" s="70"/>
      <c r="E619" s="232">
        <v>50000</v>
      </c>
      <c r="F619" s="232">
        <v>700000</v>
      </c>
      <c r="G619" s="232">
        <v>260242.43</v>
      </c>
      <c r="H619" s="226">
        <f>F619/E619*100</f>
        <v>1400</v>
      </c>
      <c r="I619" s="70"/>
      <c r="J619" s="19"/>
      <c r="K619" s="5"/>
      <c r="L619" s="5"/>
      <c r="M619" s="5"/>
      <c r="N619" s="3"/>
    </row>
    <row r="620" spans="1:14" ht="12">
      <c r="A620" s="70" t="s">
        <v>305</v>
      </c>
      <c r="B620" s="87"/>
      <c r="C620" s="70"/>
      <c r="D620" s="87"/>
      <c r="E620" s="215">
        <f aca="true" t="shared" si="36" ref="E620:G622">E621</f>
        <v>5000</v>
      </c>
      <c r="F620" s="215">
        <f t="shared" si="36"/>
        <v>5000</v>
      </c>
      <c r="G620" s="215">
        <f t="shared" si="36"/>
        <v>400225.2</v>
      </c>
      <c r="H620" s="226"/>
      <c r="I620" s="70"/>
      <c r="J620" s="19"/>
      <c r="K620" s="5"/>
      <c r="L620" s="5"/>
      <c r="M620" s="5"/>
      <c r="N620" s="3"/>
    </row>
    <row r="621" spans="1:14" ht="12">
      <c r="A621" s="70"/>
      <c r="B621" s="110">
        <v>42</v>
      </c>
      <c r="C621" s="70" t="s">
        <v>265</v>
      </c>
      <c r="D621" s="87"/>
      <c r="E621" s="211">
        <f t="shared" si="36"/>
        <v>5000</v>
      </c>
      <c r="F621" s="211">
        <f t="shared" si="36"/>
        <v>5000</v>
      </c>
      <c r="G621" s="211">
        <f t="shared" si="36"/>
        <v>400225.2</v>
      </c>
      <c r="H621" s="226"/>
      <c r="I621" s="70"/>
      <c r="J621" s="19"/>
      <c r="K621" s="5"/>
      <c r="L621" s="5"/>
      <c r="M621" s="5"/>
      <c r="N621" s="3"/>
    </row>
    <row r="622" spans="1:14" ht="12">
      <c r="A622" s="70"/>
      <c r="B622" s="20">
        <v>423</v>
      </c>
      <c r="C622" s="70" t="s">
        <v>306</v>
      </c>
      <c r="D622" s="87"/>
      <c r="E622" s="205">
        <f t="shared" si="36"/>
        <v>5000</v>
      </c>
      <c r="F622" s="205">
        <f t="shared" si="36"/>
        <v>5000</v>
      </c>
      <c r="G622" s="205">
        <f t="shared" si="36"/>
        <v>400225.2</v>
      </c>
      <c r="H622" s="226"/>
      <c r="I622" s="70"/>
      <c r="J622" s="19"/>
      <c r="K622" s="5"/>
      <c r="L622" s="5"/>
      <c r="M622" s="5"/>
      <c r="N622" s="3"/>
    </row>
    <row r="623" spans="1:14" ht="12">
      <c r="A623" s="70"/>
      <c r="B623" s="87">
        <v>4231</v>
      </c>
      <c r="C623" s="70" t="s">
        <v>307</v>
      </c>
      <c r="D623" s="87"/>
      <c r="E623" s="233">
        <v>5000</v>
      </c>
      <c r="F623" s="233">
        <v>5000</v>
      </c>
      <c r="G623" s="233">
        <v>400225.2</v>
      </c>
      <c r="H623" s="226"/>
      <c r="I623" s="70"/>
      <c r="J623" s="19"/>
      <c r="K623" s="5"/>
      <c r="L623" s="5"/>
      <c r="M623" s="5"/>
      <c r="N623" s="3"/>
    </row>
    <row r="624" spans="1:14" ht="12">
      <c r="A624" s="70" t="s">
        <v>391</v>
      </c>
      <c r="B624" s="87"/>
      <c r="C624" s="70"/>
      <c r="D624" s="87"/>
      <c r="E624" s="215">
        <f aca="true" t="shared" si="37" ref="E624:G626">E625</f>
        <v>300000</v>
      </c>
      <c r="F624" s="215">
        <f t="shared" si="37"/>
        <v>300000</v>
      </c>
      <c r="G624" s="215">
        <f t="shared" si="37"/>
        <v>0</v>
      </c>
      <c r="H624" s="226"/>
      <c r="I624" s="70"/>
      <c r="J624" s="19"/>
      <c r="K624" s="5"/>
      <c r="L624" s="5"/>
      <c r="M624" s="5"/>
      <c r="N624" s="3"/>
    </row>
    <row r="625" spans="1:14" ht="12">
      <c r="A625" s="70"/>
      <c r="B625" s="110">
        <v>42</v>
      </c>
      <c r="C625" s="70" t="s">
        <v>265</v>
      </c>
      <c r="D625" s="87"/>
      <c r="E625" s="211">
        <f t="shared" si="37"/>
        <v>300000</v>
      </c>
      <c r="F625" s="211">
        <f t="shared" si="37"/>
        <v>300000</v>
      </c>
      <c r="G625" s="211">
        <f t="shared" si="37"/>
        <v>0</v>
      </c>
      <c r="H625" s="226"/>
      <c r="I625" s="70"/>
      <c r="J625" s="19"/>
      <c r="K625" s="5"/>
      <c r="L625" s="5"/>
      <c r="M625" s="5"/>
      <c r="N625" s="3"/>
    </row>
    <row r="626" spans="1:14" ht="12">
      <c r="A626" s="70"/>
      <c r="B626" s="87">
        <v>426</v>
      </c>
      <c r="C626" s="70" t="s">
        <v>308</v>
      </c>
      <c r="D626" s="87"/>
      <c r="E626" s="205">
        <f t="shared" si="37"/>
        <v>300000</v>
      </c>
      <c r="F626" s="205">
        <f t="shared" si="37"/>
        <v>300000</v>
      </c>
      <c r="G626" s="205">
        <f t="shared" si="37"/>
        <v>0</v>
      </c>
      <c r="H626" s="226"/>
      <c r="I626" s="70"/>
      <c r="J626" s="19"/>
      <c r="K626" s="5"/>
      <c r="L626" s="5"/>
      <c r="M626" s="5"/>
      <c r="N626" s="3"/>
    </row>
    <row r="627" spans="1:14" ht="12">
      <c r="A627" s="87"/>
      <c r="B627" s="87">
        <v>4263</v>
      </c>
      <c r="C627" s="70" t="s">
        <v>309</v>
      </c>
      <c r="D627" s="87"/>
      <c r="E627" s="233">
        <v>300000</v>
      </c>
      <c r="F627" s="233">
        <v>300000</v>
      </c>
      <c r="G627" s="233"/>
      <c r="H627" s="226"/>
      <c r="I627" s="70"/>
      <c r="J627" s="19"/>
      <c r="K627" s="5"/>
      <c r="L627" s="5"/>
      <c r="M627" s="5"/>
      <c r="N627" s="3"/>
    </row>
    <row r="628" spans="1:14" ht="12">
      <c r="A628" s="70" t="s">
        <v>392</v>
      </c>
      <c r="B628" s="87"/>
      <c r="C628" s="70"/>
      <c r="D628" s="87"/>
      <c r="E628" s="215">
        <f aca="true" t="shared" si="38" ref="E628:G630">E629</f>
        <v>500000</v>
      </c>
      <c r="F628" s="215">
        <f t="shared" si="38"/>
        <v>1000000</v>
      </c>
      <c r="G628" s="215">
        <f t="shared" si="38"/>
        <v>930696.21</v>
      </c>
      <c r="H628" s="226">
        <f aca="true" t="shared" si="39" ref="H628:H635">F628/E628*100</f>
        <v>200</v>
      </c>
      <c r="I628" s="70"/>
      <c r="J628" s="19"/>
      <c r="K628" s="5"/>
      <c r="L628" s="5"/>
      <c r="M628" s="5"/>
      <c r="N628" s="3"/>
    </row>
    <row r="629" spans="1:14" ht="12">
      <c r="A629" s="70"/>
      <c r="B629" s="110">
        <v>42</v>
      </c>
      <c r="C629" s="70" t="s">
        <v>265</v>
      </c>
      <c r="D629" s="87"/>
      <c r="E629" s="211">
        <f t="shared" si="38"/>
        <v>500000</v>
      </c>
      <c r="F629" s="211">
        <f t="shared" si="38"/>
        <v>1000000</v>
      </c>
      <c r="G629" s="211">
        <f t="shared" si="38"/>
        <v>930696.21</v>
      </c>
      <c r="H629" s="226">
        <f t="shared" si="39"/>
        <v>200</v>
      </c>
      <c r="I629" s="70"/>
      <c r="J629" s="19"/>
      <c r="K629" s="5"/>
      <c r="L629" s="5"/>
      <c r="M629" s="5"/>
      <c r="N629" s="3"/>
    </row>
    <row r="630" spans="1:14" ht="12">
      <c r="A630" s="70"/>
      <c r="B630" s="87">
        <v>421</v>
      </c>
      <c r="C630" s="70" t="s">
        <v>290</v>
      </c>
      <c r="D630" s="87"/>
      <c r="E630" s="205">
        <f t="shared" si="38"/>
        <v>500000</v>
      </c>
      <c r="F630" s="205">
        <f t="shared" si="38"/>
        <v>1000000</v>
      </c>
      <c r="G630" s="205">
        <f t="shared" si="38"/>
        <v>930696.21</v>
      </c>
      <c r="H630" s="226">
        <f t="shared" si="39"/>
        <v>200</v>
      </c>
      <c r="I630" s="70"/>
      <c r="J630" s="19"/>
      <c r="K630" s="5"/>
      <c r="L630" s="5"/>
      <c r="M630" s="5"/>
      <c r="N630" s="3"/>
    </row>
    <row r="631" spans="1:14" ht="12">
      <c r="A631" s="87"/>
      <c r="B631" s="87">
        <v>4212</v>
      </c>
      <c r="C631" s="70" t="s">
        <v>104</v>
      </c>
      <c r="D631" s="87"/>
      <c r="E631" s="233">
        <v>500000</v>
      </c>
      <c r="F631" s="233">
        <v>1000000</v>
      </c>
      <c r="G631" s="233">
        <v>930696.21</v>
      </c>
      <c r="H631" s="226">
        <f t="shared" si="39"/>
        <v>200</v>
      </c>
      <c r="I631" s="70"/>
      <c r="J631" s="19"/>
      <c r="K631" s="5"/>
      <c r="L631" s="5"/>
      <c r="M631" s="5"/>
      <c r="N631" s="3"/>
    </row>
    <row r="632" spans="1:14" ht="12">
      <c r="A632" s="70" t="s">
        <v>393</v>
      </c>
      <c r="B632" s="87"/>
      <c r="C632" s="70"/>
      <c r="D632" s="87"/>
      <c r="E632" s="215">
        <f aca="true" t="shared" si="40" ref="E632:G634">E633</f>
        <v>300000</v>
      </c>
      <c r="F632" s="215">
        <f t="shared" si="40"/>
        <v>300000</v>
      </c>
      <c r="G632" s="215">
        <f t="shared" si="40"/>
        <v>119020.75</v>
      </c>
      <c r="H632" s="226">
        <f t="shared" si="39"/>
        <v>100</v>
      </c>
      <c r="I632" s="70"/>
      <c r="J632" s="19"/>
      <c r="K632" s="5"/>
      <c r="L632" s="5"/>
      <c r="M632" s="5"/>
      <c r="N632" s="3"/>
    </row>
    <row r="633" spans="1:14" ht="12">
      <c r="A633" s="70"/>
      <c r="B633" s="110">
        <v>42</v>
      </c>
      <c r="C633" s="70" t="s">
        <v>265</v>
      </c>
      <c r="D633" s="87"/>
      <c r="E633" s="211">
        <f t="shared" si="40"/>
        <v>300000</v>
      </c>
      <c r="F633" s="211">
        <f t="shared" si="40"/>
        <v>300000</v>
      </c>
      <c r="G633" s="211">
        <f t="shared" si="40"/>
        <v>119020.75</v>
      </c>
      <c r="H633" s="226">
        <f t="shared" si="39"/>
        <v>100</v>
      </c>
      <c r="I633" s="70"/>
      <c r="J633" s="19"/>
      <c r="K633" s="5"/>
      <c r="L633" s="5"/>
      <c r="M633" s="5"/>
      <c r="N633" s="3"/>
    </row>
    <row r="634" spans="1:14" ht="12">
      <c r="A634" s="70"/>
      <c r="B634" s="20">
        <v>421</v>
      </c>
      <c r="C634" s="70" t="s">
        <v>290</v>
      </c>
      <c r="D634" s="70"/>
      <c r="E634" s="205">
        <f t="shared" si="40"/>
        <v>300000</v>
      </c>
      <c r="F634" s="205">
        <f t="shared" si="40"/>
        <v>300000</v>
      </c>
      <c r="G634" s="205">
        <f t="shared" si="40"/>
        <v>119020.75</v>
      </c>
      <c r="H634" s="226">
        <f t="shared" si="39"/>
        <v>100</v>
      </c>
      <c r="I634" s="70"/>
      <c r="J634" s="19"/>
      <c r="K634" s="5"/>
      <c r="L634" s="5"/>
      <c r="M634" s="5"/>
      <c r="N634" s="3"/>
    </row>
    <row r="635" spans="1:14" ht="12">
      <c r="A635" s="70"/>
      <c r="B635" s="87">
        <v>4213</v>
      </c>
      <c r="C635" s="70" t="s">
        <v>409</v>
      </c>
      <c r="D635" s="70"/>
      <c r="E635" s="233">
        <v>300000</v>
      </c>
      <c r="F635" s="233">
        <v>300000</v>
      </c>
      <c r="G635" s="233">
        <v>119020.75</v>
      </c>
      <c r="H635" s="226">
        <f t="shared" si="39"/>
        <v>100</v>
      </c>
      <c r="I635" s="70"/>
      <c r="J635" s="19"/>
      <c r="K635" s="5"/>
      <c r="L635" s="5"/>
      <c r="M635" s="5"/>
      <c r="N635" s="3"/>
    </row>
    <row r="636" spans="1:14" ht="12">
      <c r="A636" s="70" t="s">
        <v>310</v>
      </c>
      <c r="B636" s="87"/>
      <c r="C636" s="70"/>
      <c r="D636" s="87"/>
      <c r="E636" s="215">
        <f aca="true" t="shared" si="41" ref="E636:G638">E637</f>
        <v>1300000</v>
      </c>
      <c r="F636" s="215">
        <f t="shared" si="41"/>
        <v>150000</v>
      </c>
      <c r="G636" s="215">
        <f t="shared" si="41"/>
        <v>0</v>
      </c>
      <c r="H636" s="226"/>
      <c r="I636" s="70"/>
      <c r="J636" s="19"/>
      <c r="K636" s="5"/>
      <c r="L636" s="5"/>
      <c r="M636" s="5"/>
      <c r="N636" s="3"/>
    </row>
    <row r="637" spans="1:14" ht="12">
      <c r="A637" s="70"/>
      <c r="B637" s="110">
        <v>42</v>
      </c>
      <c r="C637" s="70" t="s">
        <v>265</v>
      </c>
      <c r="D637" s="87"/>
      <c r="E637" s="211">
        <f t="shared" si="41"/>
        <v>1300000</v>
      </c>
      <c r="F637" s="211">
        <f t="shared" si="41"/>
        <v>150000</v>
      </c>
      <c r="G637" s="211">
        <f t="shared" si="41"/>
        <v>0</v>
      </c>
      <c r="H637" s="226"/>
      <c r="I637" s="70"/>
      <c r="J637" s="19"/>
      <c r="K637" s="5"/>
      <c r="L637" s="5"/>
      <c r="M637" s="5"/>
      <c r="N637" s="3"/>
    </row>
    <row r="638" spans="1:14" ht="12">
      <c r="A638" s="70"/>
      <c r="B638" s="20">
        <v>421</v>
      </c>
      <c r="C638" s="70" t="s">
        <v>290</v>
      </c>
      <c r="D638" s="70"/>
      <c r="E638" s="205">
        <f t="shared" si="41"/>
        <v>1300000</v>
      </c>
      <c r="F638" s="205">
        <f t="shared" si="41"/>
        <v>150000</v>
      </c>
      <c r="G638" s="205">
        <f t="shared" si="41"/>
        <v>0</v>
      </c>
      <c r="H638" s="226"/>
      <c r="I638" s="70"/>
      <c r="J638" s="19"/>
      <c r="K638" s="5"/>
      <c r="L638" s="5"/>
      <c r="M638" s="5"/>
      <c r="N638" s="3"/>
    </row>
    <row r="639" spans="1:14" ht="12">
      <c r="A639" s="70"/>
      <c r="B639" s="87">
        <v>4213</v>
      </c>
      <c r="C639" s="70" t="s">
        <v>410</v>
      </c>
      <c r="D639" s="70"/>
      <c r="E639" s="233">
        <v>1300000</v>
      </c>
      <c r="F639" s="233">
        <v>150000</v>
      </c>
      <c r="G639" s="233"/>
      <c r="H639" s="226"/>
      <c r="I639" s="78"/>
      <c r="J639" s="19"/>
      <c r="K639" s="5"/>
      <c r="L639" s="5"/>
      <c r="M639" s="5"/>
      <c r="N639" s="3"/>
    </row>
    <row r="640" spans="1:14" ht="12">
      <c r="A640" s="70" t="s">
        <v>311</v>
      </c>
      <c r="B640" s="87"/>
      <c r="C640" s="70"/>
      <c r="D640" s="87"/>
      <c r="E640" s="215">
        <f aca="true" t="shared" si="42" ref="E640:G642">E641</f>
        <v>50000</v>
      </c>
      <c r="F640" s="215">
        <f t="shared" si="42"/>
        <v>50000</v>
      </c>
      <c r="G640" s="215">
        <f t="shared" si="42"/>
        <v>0</v>
      </c>
      <c r="H640" s="226"/>
      <c r="I640" s="70"/>
      <c r="J640" s="19"/>
      <c r="K640" s="5"/>
      <c r="L640" s="5"/>
      <c r="M640" s="5"/>
      <c r="N640" s="3"/>
    </row>
    <row r="641" spans="1:14" ht="12">
      <c r="A641" s="70"/>
      <c r="B641" s="110">
        <v>42</v>
      </c>
      <c r="C641" s="70" t="s">
        <v>265</v>
      </c>
      <c r="D641" s="87"/>
      <c r="E641" s="211">
        <f t="shared" si="42"/>
        <v>50000</v>
      </c>
      <c r="F641" s="211">
        <f t="shared" si="42"/>
        <v>50000</v>
      </c>
      <c r="G641" s="211">
        <f t="shared" si="42"/>
        <v>0</v>
      </c>
      <c r="H641" s="226"/>
      <c r="I641" s="70"/>
      <c r="J641" s="19"/>
      <c r="K641" s="5"/>
      <c r="L641" s="5"/>
      <c r="M641" s="5"/>
      <c r="N641" s="3"/>
    </row>
    <row r="642" spans="1:14" ht="12">
      <c r="A642" s="70"/>
      <c r="B642" s="20">
        <v>421</v>
      </c>
      <c r="C642" s="70" t="s">
        <v>312</v>
      </c>
      <c r="D642" s="87"/>
      <c r="E642" s="205">
        <f t="shared" si="42"/>
        <v>50000</v>
      </c>
      <c r="F642" s="205">
        <f t="shared" si="42"/>
        <v>50000</v>
      </c>
      <c r="G642" s="205">
        <f t="shared" si="42"/>
        <v>0</v>
      </c>
      <c r="H642" s="226"/>
      <c r="I642" s="70"/>
      <c r="J642" s="19"/>
      <c r="K642" s="5"/>
      <c r="L642" s="5"/>
      <c r="M642" s="5"/>
      <c r="N642" s="3"/>
    </row>
    <row r="643" spans="1:14" ht="12">
      <c r="A643" s="87"/>
      <c r="B643" s="87">
        <v>4212</v>
      </c>
      <c r="C643" s="70" t="s">
        <v>312</v>
      </c>
      <c r="D643" s="87"/>
      <c r="E643" s="233">
        <v>50000</v>
      </c>
      <c r="F643" s="233">
        <v>50000</v>
      </c>
      <c r="G643" s="233"/>
      <c r="H643" s="226"/>
      <c r="I643" s="70"/>
      <c r="J643" s="19"/>
      <c r="K643" s="5"/>
      <c r="L643" s="5"/>
      <c r="M643" s="5"/>
      <c r="N643" s="3"/>
    </row>
    <row r="644" spans="1:14" ht="12">
      <c r="A644" s="110" t="s">
        <v>313</v>
      </c>
      <c r="B644" s="110"/>
      <c r="C644" s="76"/>
      <c r="D644" s="110"/>
      <c r="E644" s="215">
        <f aca="true" t="shared" si="43" ref="E644:G646">E645</f>
        <v>50000</v>
      </c>
      <c r="F644" s="215"/>
      <c r="G644" s="215">
        <f t="shared" si="43"/>
        <v>0</v>
      </c>
      <c r="H644" s="226"/>
      <c r="I644" s="70"/>
      <c r="J644" s="19"/>
      <c r="K644" s="5"/>
      <c r="L644" s="5"/>
      <c r="M644" s="5"/>
      <c r="N644" s="3"/>
    </row>
    <row r="645" spans="1:14" ht="12">
      <c r="A645" s="110"/>
      <c r="B645" s="110">
        <v>42</v>
      </c>
      <c r="C645" s="76"/>
      <c r="D645" s="110"/>
      <c r="E645" s="211">
        <f t="shared" si="43"/>
        <v>50000</v>
      </c>
      <c r="F645" s="211">
        <f t="shared" si="43"/>
        <v>50000</v>
      </c>
      <c r="G645" s="211">
        <f t="shared" si="43"/>
        <v>0</v>
      </c>
      <c r="H645" s="226"/>
      <c r="I645" s="70"/>
      <c r="J645" s="19"/>
      <c r="K645" s="5"/>
      <c r="L645" s="5"/>
      <c r="M645" s="5"/>
      <c r="N645" s="3"/>
    </row>
    <row r="646" spans="1:14" ht="12">
      <c r="A646" s="87"/>
      <c r="B646" s="87">
        <v>421</v>
      </c>
      <c r="C646" s="70" t="s">
        <v>292</v>
      </c>
      <c r="D646" s="87"/>
      <c r="E646" s="205">
        <f t="shared" si="43"/>
        <v>50000</v>
      </c>
      <c r="F646" s="205">
        <f t="shared" si="43"/>
        <v>50000</v>
      </c>
      <c r="G646" s="205">
        <f t="shared" si="43"/>
        <v>0</v>
      </c>
      <c r="H646" s="226"/>
      <c r="I646" s="70"/>
      <c r="J646" s="19"/>
      <c r="K646" s="5"/>
      <c r="L646" s="5"/>
      <c r="M646" s="5"/>
      <c r="N646" s="3"/>
    </row>
    <row r="647" spans="1:14" ht="12">
      <c r="A647" s="87"/>
      <c r="B647" s="87">
        <v>4212</v>
      </c>
      <c r="C647" s="70" t="s">
        <v>314</v>
      </c>
      <c r="D647" s="87"/>
      <c r="E647" s="232">
        <v>50000</v>
      </c>
      <c r="F647" s="232">
        <v>50000</v>
      </c>
      <c r="G647" s="232"/>
      <c r="H647" s="226"/>
      <c r="I647" s="70"/>
      <c r="J647" s="19"/>
      <c r="K647" s="5"/>
      <c r="L647" s="5"/>
      <c r="M647" s="5"/>
      <c r="N647" s="3"/>
    </row>
    <row r="648" spans="1:14" s="15" customFormat="1" ht="11.25">
      <c r="A648" s="110" t="s">
        <v>315</v>
      </c>
      <c r="B648" s="110"/>
      <c r="C648" s="70"/>
      <c r="D648" s="87"/>
      <c r="E648" s="215">
        <f aca="true" t="shared" si="44" ref="E648:G650">E649</f>
        <v>5000</v>
      </c>
      <c r="F648" s="215">
        <f t="shared" si="44"/>
        <v>5000</v>
      </c>
      <c r="G648" s="215">
        <f t="shared" si="44"/>
        <v>0</v>
      </c>
      <c r="H648" s="226"/>
      <c r="I648" s="70"/>
      <c r="J648" s="26"/>
      <c r="K648" s="5"/>
      <c r="L648" s="5"/>
      <c r="M648" s="5"/>
      <c r="N648" s="3"/>
    </row>
    <row r="649" spans="1:14" s="15" customFormat="1" ht="11.25">
      <c r="A649" s="110"/>
      <c r="B649" s="110">
        <v>42</v>
      </c>
      <c r="C649" s="70"/>
      <c r="D649" s="87"/>
      <c r="E649" s="211">
        <f t="shared" si="44"/>
        <v>5000</v>
      </c>
      <c r="F649" s="211">
        <f t="shared" si="44"/>
        <v>5000</v>
      </c>
      <c r="G649" s="211">
        <f t="shared" si="44"/>
        <v>0</v>
      </c>
      <c r="H649" s="226"/>
      <c r="I649" s="70"/>
      <c r="J649" s="26"/>
      <c r="K649" s="5"/>
      <c r="L649" s="5"/>
      <c r="M649" s="5"/>
      <c r="N649" s="3"/>
    </row>
    <row r="650" spans="1:14" s="16" customFormat="1" ht="11.25">
      <c r="A650" s="87"/>
      <c r="B650" s="20">
        <v>421</v>
      </c>
      <c r="C650" s="70" t="s">
        <v>292</v>
      </c>
      <c r="D650" s="87"/>
      <c r="E650" s="205">
        <f t="shared" si="44"/>
        <v>5000</v>
      </c>
      <c r="F650" s="205">
        <f t="shared" si="44"/>
        <v>5000</v>
      </c>
      <c r="G650" s="205">
        <f t="shared" si="44"/>
        <v>0</v>
      </c>
      <c r="H650" s="226"/>
      <c r="I650" s="70"/>
      <c r="J650" s="26"/>
      <c r="K650" s="5"/>
      <c r="L650" s="5"/>
      <c r="M650" s="5"/>
      <c r="N650" s="3"/>
    </row>
    <row r="651" spans="1:14" s="16" customFormat="1" ht="11.25">
      <c r="A651" s="87"/>
      <c r="B651" s="87">
        <v>4212</v>
      </c>
      <c r="C651" s="70" t="s">
        <v>316</v>
      </c>
      <c r="D651" s="87"/>
      <c r="E651" s="232">
        <v>5000</v>
      </c>
      <c r="F651" s="232">
        <v>5000</v>
      </c>
      <c r="G651" s="232"/>
      <c r="H651" s="226"/>
      <c r="I651" s="70"/>
      <c r="J651" s="26"/>
      <c r="K651" s="5"/>
      <c r="L651" s="5"/>
      <c r="M651" s="5"/>
      <c r="N651" s="3"/>
    </row>
    <row r="652" spans="1:14" s="16" customFormat="1" ht="11.25">
      <c r="A652" s="70" t="s">
        <v>317</v>
      </c>
      <c r="B652" s="70"/>
      <c r="C652" s="70"/>
      <c r="D652" s="70"/>
      <c r="E652" s="215">
        <f aca="true" t="shared" si="45" ref="E652:G654">E653</f>
        <v>800000</v>
      </c>
      <c r="F652" s="215">
        <f t="shared" si="45"/>
        <v>200000</v>
      </c>
      <c r="G652" s="215">
        <f t="shared" si="45"/>
        <v>0</v>
      </c>
      <c r="H652" s="226"/>
      <c r="I652" s="70"/>
      <c r="J652" s="26"/>
      <c r="K652" s="5"/>
      <c r="L652" s="5"/>
      <c r="M652" s="5"/>
      <c r="N652" s="3"/>
    </row>
    <row r="653" spans="1:14" s="15" customFormat="1" ht="11.25">
      <c r="A653" s="70"/>
      <c r="B653" s="110">
        <v>42</v>
      </c>
      <c r="C653" s="70" t="s">
        <v>265</v>
      </c>
      <c r="D653" s="70"/>
      <c r="E653" s="211">
        <f t="shared" si="45"/>
        <v>800000</v>
      </c>
      <c r="F653" s="211">
        <f t="shared" si="45"/>
        <v>200000</v>
      </c>
      <c r="G653" s="211">
        <f t="shared" si="45"/>
        <v>0</v>
      </c>
      <c r="H653" s="226"/>
      <c r="I653" s="70"/>
      <c r="J653" s="26"/>
      <c r="K653" s="5"/>
      <c r="L653" s="5"/>
      <c r="M653" s="5"/>
      <c r="N653" s="3"/>
    </row>
    <row r="654" spans="1:14" s="16" customFormat="1" ht="11.25">
      <c r="A654" s="70"/>
      <c r="B654" s="20">
        <v>421</v>
      </c>
      <c r="C654" s="70" t="s">
        <v>290</v>
      </c>
      <c r="D654" s="70"/>
      <c r="E654" s="205">
        <f t="shared" si="45"/>
        <v>800000</v>
      </c>
      <c r="F654" s="205">
        <f t="shared" si="45"/>
        <v>200000</v>
      </c>
      <c r="G654" s="205">
        <f t="shared" si="45"/>
        <v>0</v>
      </c>
      <c r="H654" s="226"/>
      <c r="I654" s="70"/>
      <c r="J654" s="26"/>
      <c r="K654" s="5"/>
      <c r="L654" s="5"/>
      <c r="M654" s="5"/>
      <c r="N654" s="3"/>
    </row>
    <row r="655" spans="1:14" s="15" customFormat="1" ht="11.25">
      <c r="A655" s="70"/>
      <c r="B655" s="87">
        <v>4214</v>
      </c>
      <c r="C655" s="70" t="s">
        <v>292</v>
      </c>
      <c r="D655" s="70"/>
      <c r="E655" s="233">
        <v>800000</v>
      </c>
      <c r="F655" s="233">
        <v>200000</v>
      </c>
      <c r="G655" s="233"/>
      <c r="H655" s="226"/>
      <c r="I655" s="70"/>
      <c r="J655" s="26"/>
      <c r="K655" s="5"/>
      <c r="L655" s="5"/>
      <c r="M655" s="5"/>
      <c r="N655" s="3"/>
    </row>
    <row r="656" spans="1:14" s="16" customFormat="1" ht="11.25">
      <c r="A656" s="36" t="s">
        <v>318</v>
      </c>
      <c r="B656" s="107"/>
      <c r="C656" s="36"/>
      <c r="D656" s="107"/>
      <c r="E656" s="215">
        <f aca="true" t="shared" si="46" ref="E656:G658">E657</f>
        <v>5000</v>
      </c>
      <c r="F656" s="215">
        <f t="shared" si="46"/>
        <v>0</v>
      </c>
      <c r="G656" s="215">
        <f t="shared" si="46"/>
        <v>7762.5</v>
      </c>
      <c r="H656" s="226"/>
      <c r="I656" s="70"/>
      <c r="J656" s="26"/>
      <c r="K656" s="5"/>
      <c r="L656" s="5"/>
      <c r="M656" s="5"/>
      <c r="N656" s="3"/>
    </row>
    <row r="657" spans="1:14" s="16" customFormat="1" ht="11.25">
      <c r="A657" s="36"/>
      <c r="B657" s="137">
        <v>42</v>
      </c>
      <c r="C657" s="36" t="s">
        <v>265</v>
      </c>
      <c r="D657" s="107"/>
      <c r="E657" s="211">
        <f t="shared" si="46"/>
        <v>5000</v>
      </c>
      <c r="F657" s="211">
        <f t="shared" si="46"/>
        <v>0</v>
      </c>
      <c r="G657" s="211">
        <f t="shared" si="46"/>
        <v>7762.5</v>
      </c>
      <c r="H657" s="226"/>
      <c r="I657" s="70"/>
      <c r="J657" s="26"/>
      <c r="K657" s="5"/>
      <c r="L657" s="5"/>
      <c r="M657" s="5"/>
      <c r="N657" s="3"/>
    </row>
    <row r="658" spans="1:14" s="16" customFormat="1" ht="11.25">
      <c r="A658" s="36"/>
      <c r="B658" s="109">
        <v>421</v>
      </c>
      <c r="C658" s="36" t="s">
        <v>290</v>
      </c>
      <c r="D658" s="107"/>
      <c r="E658" s="205">
        <f t="shared" si="46"/>
        <v>5000</v>
      </c>
      <c r="F658" s="205">
        <f t="shared" si="46"/>
        <v>0</v>
      </c>
      <c r="G658" s="205">
        <f t="shared" si="46"/>
        <v>7762.5</v>
      </c>
      <c r="H658" s="226"/>
      <c r="I658" s="70"/>
      <c r="J658" s="26"/>
      <c r="K658" s="5"/>
      <c r="L658" s="5"/>
      <c r="M658" s="5"/>
      <c r="N658" s="3"/>
    </row>
    <row r="659" spans="1:14" s="16" customFormat="1" ht="11.25">
      <c r="A659" s="70"/>
      <c r="B659" s="70">
        <v>4214</v>
      </c>
      <c r="C659" s="36" t="s">
        <v>319</v>
      </c>
      <c r="D659" s="107"/>
      <c r="E659" s="233">
        <v>5000</v>
      </c>
      <c r="F659" s="233">
        <v>0</v>
      </c>
      <c r="G659" s="233">
        <v>7762.5</v>
      </c>
      <c r="H659" s="226"/>
      <c r="I659" s="70"/>
      <c r="J659" s="10"/>
      <c r="K659" s="5"/>
      <c r="L659" s="5"/>
      <c r="M659" s="5"/>
      <c r="N659" s="3"/>
    </row>
    <row r="660" spans="1:14" s="16" customFormat="1" ht="11.25">
      <c r="A660" s="36" t="s">
        <v>320</v>
      </c>
      <c r="B660" s="107"/>
      <c r="C660" s="36"/>
      <c r="D660" s="107"/>
      <c r="E660" s="215">
        <f aca="true" t="shared" si="47" ref="E660:G662">E661</f>
        <v>5000</v>
      </c>
      <c r="F660" s="215">
        <f t="shared" si="47"/>
        <v>0</v>
      </c>
      <c r="G660" s="215">
        <f t="shared" si="47"/>
        <v>0</v>
      </c>
      <c r="H660" s="226"/>
      <c r="I660" s="70"/>
      <c r="J660" s="10"/>
      <c r="K660" s="5"/>
      <c r="L660" s="5"/>
      <c r="M660" s="5"/>
      <c r="N660" s="3"/>
    </row>
    <row r="661" spans="1:14" s="16" customFormat="1" ht="11.25">
      <c r="A661" s="36"/>
      <c r="B661" s="137">
        <v>42</v>
      </c>
      <c r="C661" s="36" t="s">
        <v>265</v>
      </c>
      <c r="D661" s="107"/>
      <c r="E661" s="211">
        <f t="shared" si="47"/>
        <v>5000</v>
      </c>
      <c r="F661" s="211">
        <f t="shared" si="47"/>
        <v>0</v>
      </c>
      <c r="G661" s="211">
        <f t="shared" si="47"/>
        <v>0</v>
      </c>
      <c r="H661" s="226"/>
      <c r="I661" s="70"/>
      <c r="J661" s="19"/>
      <c r="K661" s="5"/>
      <c r="L661" s="5"/>
      <c r="M661" s="5"/>
      <c r="N661" s="3"/>
    </row>
    <row r="662" spans="1:14" s="16" customFormat="1" ht="11.25">
      <c r="A662" s="36"/>
      <c r="B662" s="109">
        <v>421</v>
      </c>
      <c r="C662" s="36" t="s">
        <v>321</v>
      </c>
      <c r="D662" s="107"/>
      <c r="E662" s="205">
        <f t="shared" si="47"/>
        <v>5000</v>
      </c>
      <c r="F662" s="205">
        <f t="shared" si="47"/>
        <v>0</v>
      </c>
      <c r="G662" s="205">
        <f t="shared" si="47"/>
        <v>0</v>
      </c>
      <c r="H662" s="226"/>
      <c r="I662" s="70"/>
      <c r="J662" s="19"/>
      <c r="K662" s="5"/>
      <c r="L662" s="5"/>
      <c r="M662" s="5"/>
      <c r="N662" s="3"/>
    </row>
    <row r="663" spans="1:14" s="16" customFormat="1" ht="11.25">
      <c r="A663" s="70"/>
      <c r="B663" s="70">
        <v>4214</v>
      </c>
      <c r="C663" s="36" t="s">
        <v>322</v>
      </c>
      <c r="D663" s="107"/>
      <c r="E663" s="233">
        <v>5000</v>
      </c>
      <c r="F663" s="233"/>
      <c r="G663" s="233"/>
      <c r="H663" s="226"/>
      <c r="I663" s="70"/>
      <c r="J663" s="19"/>
      <c r="K663" s="5"/>
      <c r="L663" s="5"/>
      <c r="M663" s="5"/>
      <c r="N663" s="3"/>
    </row>
    <row r="664" spans="1:14" ht="12">
      <c r="A664" s="36" t="s">
        <v>323</v>
      </c>
      <c r="B664" s="107"/>
      <c r="C664" s="36"/>
      <c r="D664" s="107"/>
      <c r="E664" s="215">
        <f aca="true" t="shared" si="48" ref="E664:G666">E665</f>
        <v>50000</v>
      </c>
      <c r="F664" s="215">
        <f t="shared" si="48"/>
        <v>0</v>
      </c>
      <c r="G664" s="215">
        <f t="shared" si="48"/>
        <v>0</v>
      </c>
      <c r="H664" s="226"/>
      <c r="I664" s="70"/>
      <c r="J664" s="26"/>
      <c r="K664" s="5"/>
      <c r="L664" s="5"/>
      <c r="M664" s="5"/>
      <c r="N664" s="3"/>
    </row>
    <row r="665" spans="1:14" ht="12">
      <c r="A665" s="36"/>
      <c r="B665" s="137">
        <v>42</v>
      </c>
      <c r="C665" s="36" t="s">
        <v>265</v>
      </c>
      <c r="D665" s="107"/>
      <c r="E665" s="211">
        <f t="shared" si="48"/>
        <v>50000</v>
      </c>
      <c r="F665" s="211">
        <f t="shared" si="48"/>
        <v>0</v>
      </c>
      <c r="G665" s="211">
        <f t="shared" si="48"/>
        <v>0</v>
      </c>
      <c r="H665" s="226">
        <f>F665/E665*100</f>
        <v>0</v>
      </c>
      <c r="I665" s="70"/>
      <c r="J665" s="26"/>
      <c r="K665" s="5"/>
      <c r="L665" s="5"/>
      <c r="M665" s="5"/>
      <c r="N665" s="3"/>
    </row>
    <row r="666" spans="1:14" ht="12">
      <c r="A666" s="36"/>
      <c r="B666" s="109">
        <v>421</v>
      </c>
      <c r="C666" s="36" t="s">
        <v>290</v>
      </c>
      <c r="D666" s="107"/>
      <c r="E666" s="205">
        <f t="shared" si="48"/>
        <v>50000</v>
      </c>
      <c r="F666" s="205">
        <f t="shared" si="48"/>
        <v>0</v>
      </c>
      <c r="G666" s="205">
        <f t="shared" si="48"/>
        <v>0</v>
      </c>
      <c r="H666" s="226">
        <f>F666/E666*100</f>
        <v>0</v>
      </c>
      <c r="I666" s="70"/>
      <c r="J666" s="26"/>
      <c r="K666" s="5"/>
      <c r="L666" s="5"/>
      <c r="M666" s="5"/>
      <c r="N666" s="3"/>
    </row>
    <row r="667" spans="1:14" ht="12">
      <c r="A667" s="70"/>
      <c r="B667" s="70">
        <v>4214</v>
      </c>
      <c r="C667" s="36" t="s">
        <v>324</v>
      </c>
      <c r="D667" s="107"/>
      <c r="E667" s="233">
        <v>50000</v>
      </c>
      <c r="F667" s="233">
        <v>0</v>
      </c>
      <c r="G667" s="233">
        <v>0</v>
      </c>
      <c r="H667" s="226">
        <f>F667/E667*100</f>
        <v>0</v>
      </c>
      <c r="I667" s="70"/>
      <c r="J667" s="26"/>
      <c r="K667" s="5"/>
      <c r="L667" s="5"/>
      <c r="M667" s="5"/>
      <c r="N667" s="3"/>
    </row>
    <row r="668" spans="1:14" ht="12">
      <c r="A668" s="36" t="s">
        <v>325</v>
      </c>
      <c r="B668" s="107"/>
      <c r="C668" s="36"/>
      <c r="D668" s="107"/>
      <c r="E668" s="215">
        <f aca="true" t="shared" si="49" ref="E668:G670">E669</f>
        <v>10000</v>
      </c>
      <c r="F668" s="215">
        <f t="shared" si="49"/>
        <v>0</v>
      </c>
      <c r="G668" s="215">
        <f t="shared" si="49"/>
        <v>0</v>
      </c>
      <c r="H668" s="226"/>
      <c r="I668" s="70"/>
      <c r="J668" s="26"/>
      <c r="K668" s="5"/>
      <c r="L668" s="5"/>
      <c r="M668" s="5"/>
      <c r="N668" s="3"/>
    </row>
    <row r="669" spans="1:14" ht="12">
      <c r="A669" s="36"/>
      <c r="B669" s="137">
        <v>42</v>
      </c>
      <c r="C669" s="36" t="s">
        <v>265</v>
      </c>
      <c r="D669" s="107"/>
      <c r="E669" s="211">
        <f t="shared" si="49"/>
        <v>10000</v>
      </c>
      <c r="F669" s="211">
        <f t="shared" si="49"/>
        <v>0</v>
      </c>
      <c r="G669" s="211">
        <f t="shared" si="49"/>
        <v>0</v>
      </c>
      <c r="H669" s="226"/>
      <c r="I669" s="70"/>
      <c r="J669" s="26"/>
      <c r="K669" s="5"/>
      <c r="L669" s="5"/>
      <c r="M669" s="5"/>
      <c r="N669" s="3"/>
    </row>
    <row r="670" spans="1:14" ht="12">
      <c r="A670" s="36"/>
      <c r="B670" s="109">
        <v>421</v>
      </c>
      <c r="C670" s="36" t="s">
        <v>290</v>
      </c>
      <c r="D670" s="107"/>
      <c r="E670" s="205">
        <f t="shared" si="49"/>
        <v>10000</v>
      </c>
      <c r="F670" s="205">
        <f t="shared" si="49"/>
        <v>0</v>
      </c>
      <c r="G670" s="205">
        <f t="shared" si="49"/>
        <v>0</v>
      </c>
      <c r="H670" s="226"/>
      <c r="I670" s="70"/>
      <c r="J670" s="26"/>
      <c r="K670" s="5"/>
      <c r="L670" s="5"/>
      <c r="M670" s="5"/>
      <c r="N670" s="3"/>
    </row>
    <row r="671" spans="1:14" ht="12">
      <c r="A671" s="70"/>
      <c r="B671" s="70">
        <v>4214</v>
      </c>
      <c r="C671" s="36" t="s">
        <v>326</v>
      </c>
      <c r="D671" s="107"/>
      <c r="E671" s="233">
        <v>10000</v>
      </c>
      <c r="F671" s="233"/>
      <c r="G671" s="233"/>
      <c r="H671" s="226"/>
      <c r="I671" s="70"/>
      <c r="J671" s="26"/>
      <c r="K671" s="5"/>
      <c r="L671" s="5"/>
      <c r="M671" s="5"/>
      <c r="N671" s="3"/>
    </row>
    <row r="672" spans="1:14" ht="12">
      <c r="A672" s="36" t="s">
        <v>327</v>
      </c>
      <c r="B672" s="107"/>
      <c r="C672" s="36"/>
      <c r="D672" s="107"/>
      <c r="E672" s="215">
        <f aca="true" t="shared" si="50" ref="E672:G674">E673</f>
        <v>100000</v>
      </c>
      <c r="F672" s="215">
        <f t="shared" si="50"/>
        <v>0</v>
      </c>
      <c r="G672" s="215">
        <f t="shared" si="50"/>
        <v>0</v>
      </c>
      <c r="H672" s="226"/>
      <c r="I672" s="70"/>
      <c r="J672" s="26"/>
      <c r="K672" s="5"/>
      <c r="L672" s="5"/>
      <c r="M672" s="5"/>
      <c r="N672" s="3"/>
    </row>
    <row r="673" spans="1:14" ht="12">
      <c r="A673" s="36"/>
      <c r="B673" s="137">
        <v>42</v>
      </c>
      <c r="C673" s="36" t="s">
        <v>265</v>
      </c>
      <c r="D673" s="107"/>
      <c r="E673" s="211">
        <f t="shared" si="50"/>
        <v>100000</v>
      </c>
      <c r="F673" s="211">
        <f t="shared" si="50"/>
        <v>0</v>
      </c>
      <c r="G673" s="211">
        <f t="shared" si="50"/>
        <v>0</v>
      </c>
      <c r="H673" s="226"/>
      <c r="I673" s="70"/>
      <c r="J673" s="26"/>
      <c r="K673" s="5"/>
      <c r="L673" s="5"/>
      <c r="M673" s="5"/>
      <c r="N673" s="3"/>
    </row>
    <row r="674" spans="1:14" ht="12">
      <c r="A674" s="36"/>
      <c r="B674" s="109">
        <v>421</v>
      </c>
      <c r="C674" s="36" t="s">
        <v>290</v>
      </c>
      <c r="D674" s="107"/>
      <c r="E674" s="205">
        <f t="shared" si="50"/>
        <v>100000</v>
      </c>
      <c r="F674" s="205">
        <f t="shared" si="50"/>
        <v>0</v>
      </c>
      <c r="G674" s="205">
        <f t="shared" si="50"/>
        <v>0</v>
      </c>
      <c r="H674" s="226"/>
      <c r="I674" s="70"/>
      <c r="J674" s="26"/>
      <c r="K674" s="5"/>
      <c r="L674" s="5"/>
      <c r="M674" s="5"/>
      <c r="N674" s="3"/>
    </row>
    <row r="675" spans="1:14" ht="12">
      <c r="A675" s="70"/>
      <c r="B675" s="70">
        <v>4212</v>
      </c>
      <c r="C675" s="36" t="s">
        <v>294</v>
      </c>
      <c r="D675" s="107"/>
      <c r="E675" s="233">
        <v>100000</v>
      </c>
      <c r="F675" s="233"/>
      <c r="G675" s="233"/>
      <c r="H675" s="226"/>
      <c r="I675" s="70"/>
      <c r="J675" s="26"/>
      <c r="K675" s="5"/>
      <c r="L675" s="5"/>
      <c r="M675" s="5"/>
      <c r="N675" s="3"/>
    </row>
    <row r="676" spans="1:14" ht="12">
      <c r="A676" s="36" t="s">
        <v>328</v>
      </c>
      <c r="B676" s="107"/>
      <c r="C676" s="36"/>
      <c r="D676" s="107"/>
      <c r="E676" s="215">
        <f aca="true" t="shared" si="51" ref="E676:G678">E677</f>
        <v>1000000</v>
      </c>
      <c r="F676" s="215">
        <f t="shared" si="51"/>
        <v>1000000</v>
      </c>
      <c r="G676" s="215">
        <f t="shared" si="51"/>
        <v>960048.18</v>
      </c>
      <c r="H676" s="226"/>
      <c r="I676" s="70"/>
      <c r="J676" s="26"/>
      <c r="K676" s="5"/>
      <c r="L676" s="5"/>
      <c r="M676" s="5"/>
      <c r="N676" s="3"/>
    </row>
    <row r="677" spans="1:14" ht="12">
      <c r="A677" s="36"/>
      <c r="B677" s="137">
        <v>54</v>
      </c>
      <c r="C677" s="36" t="s">
        <v>116</v>
      </c>
      <c r="D677" s="107"/>
      <c r="E677" s="211">
        <f t="shared" si="51"/>
        <v>1000000</v>
      </c>
      <c r="F677" s="211">
        <f t="shared" si="51"/>
        <v>1000000</v>
      </c>
      <c r="G677" s="211">
        <f t="shared" si="51"/>
        <v>960048.18</v>
      </c>
      <c r="H677" s="226"/>
      <c r="I677" s="70"/>
      <c r="J677" s="26"/>
      <c r="K677" s="5"/>
      <c r="L677" s="5"/>
      <c r="M677" s="5"/>
      <c r="N677" s="3"/>
    </row>
    <row r="678" spans="1:14" ht="12">
      <c r="A678" s="36"/>
      <c r="B678" s="109">
        <v>542</v>
      </c>
      <c r="C678" s="36" t="s">
        <v>116</v>
      </c>
      <c r="D678" s="107"/>
      <c r="E678" s="205">
        <f t="shared" si="51"/>
        <v>1000000</v>
      </c>
      <c r="F678" s="205">
        <f t="shared" si="51"/>
        <v>1000000</v>
      </c>
      <c r="G678" s="205">
        <v>960048.18</v>
      </c>
      <c r="H678" s="226"/>
      <c r="I678" s="70"/>
      <c r="J678" s="26"/>
      <c r="K678" s="5"/>
      <c r="L678" s="5"/>
      <c r="M678" s="5"/>
      <c r="N678" s="3"/>
    </row>
    <row r="679" spans="1:14" ht="12">
      <c r="A679" s="70"/>
      <c r="B679" s="70">
        <v>5423</v>
      </c>
      <c r="C679" s="36" t="s">
        <v>116</v>
      </c>
      <c r="D679" s="107"/>
      <c r="E679" s="233">
        <v>1000000</v>
      </c>
      <c r="F679" s="233">
        <v>1000000</v>
      </c>
      <c r="G679" s="233"/>
      <c r="H679" s="226"/>
      <c r="I679" s="70"/>
      <c r="J679" s="26"/>
      <c r="K679" s="5"/>
      <c r="L679" s="5"/>
      <c r="M679" s="5"/>
      <c r="N679" s="3"/>
    </row>
    <row r="680" spans="1:14" ht="12">
      <c r="A680" s="36" t="s">
        <v>394</v>
      </c>
      <c r="B680" s="107"/>
      <c r="C680" s="36"/>
      <c r="D680" s="107"/>
      <c r="E680" s="215">
        <f aca="true" t="shared" si="52" ref="E680:G682">E681</f>
        <v>500000</v>
      </c>
      <c r="F680" s="215">
        <f t="shared" si="52"/>
        <v>0</v>
      </c>
      <c r="G680" s="215">
        <f t="shared" si="52"/>
        <v>0</v>
      </c>
      <c r="H680" s="226"/>
      <c r="I680" s="70"/>
      <c r="J680" s="26"/>
      <c r="K680" s="5"/>
      <c r="L680" s="5"/>
      <c r="M680" s="5"/>
      <c r="N680" s="3"/>
    </row>
    <row r="681" spans="1:14" s="15" customFormat="1" ht="11.25">
      <c r="A681" s="36"/>
      <c r="B681" s="137">
        <v>42</v>
      </c>
      <c r="C681" s="36" t="s">
        <v>265</v>
      </c>
      <c r="D681" s="107"/>
      <c r="E681" s="211">
        <f t="shared" si="52"/>
        <v>500000</v>
      </c>
      <c r="F681" s="211">
        <f t="shared" si="52"/>
        <v>0</v>
      </c>
      <c r="G681" s="211">
        <f t="shared" si="52"/>
        <v>0</v>
      </c>
      <c r="H681" s="226"/>
      <c r="I681" s="70"/>
      <c r="J681" s="26"/>
      <c r="K681" s="5"/>
      <c r="L681" s="5"/>
      <c r="M681" s="5"/>
      <c r="N681" s="3"/>
    </row>
    <row r="682" spans="1:14" s="15" customFormat="1" ht="11.25">
      <c r="A682" s="36"/>
      <c r="B682" s="109">
        <v>421</v>
      </c>
      <c r="C682" s="36" t="s">
        <v>290</v>
      </c>
      <c r="D682" s="107"/>
      <c r="E682" s="205">
        <f t="shared" si="52"/>
        <v>500000</v>
      </c>
      <c r="F682" s="205">
        <f t="shared" si="52"/>
        <v>0</v>
      </c>
      <c r="G682" s="205">
        <f t="shared" si="52"/>
        <v>0</v>
      </c>
      <c r="H682" s="226"/>
      <c r="I682" s="70"/>
      <c r="J682" s="26"/>
      <c r="K682" s="5"/>
      <c r="L682" s="5"/>
      <c r="M682" s="5"/>
      <c r="N682" s="3"/>
    </row>
    <row r="683" spans="1:14" s="15" customFormat="1" ht="11.25">
      <c r="A683" s="70"/>
      <c r="B683" s="70">
        <v>4212</v>
      </c>
      <c r="C683" s="36" t="s">
        <v>294</v>
      </c>
      <c r="D683" s="107"/>
      <c r="E683" s="233">
        <v>500000</v>
      </c>
      <c r="F683" s="233"/>
      <c r="G683" s="233"/>
      <c r="H683" s="226"/>
      <c r="I683" s="70"/>
      <c r="J683" s="26"/>
      <c r="K683" s="5"/>
      <c r="L683" s="5"/>
      <c r="M683" s="5"/>
      <c r="N683" s="3"/>
    </row>
    <row r="684" spans="1:15" s="15" customFormat="1" ht="16.5">
      <c r="A684" s="36" t="s">
        <v>395</v>
      </c>
      <c r="B684" s="107"/>
      <c r="C684" s="36"/>
      <c r="D684" s="107"/>
      <c r="E684" s="215">
        <f aca="true" t="shared" si="53" ref="E684:G686">E685</f>
        <v>800000</v>
      </c>
      <c r="F684" s="215">
        <f t="shared" si="53"/>
        <v>0</v>
      </c>
      <c r="G684" s="215">
        <f t="shared" si="53"/>
        <v>0</v>
      </c>
      <c r="H684" s="226"/>
      <c r="I684" s="70"/>
      <c r="J684" s="21"/>
      <c r="K684" s="169"/>
      <c r="L684" s="170"/>
      <c r="M684" s="169"/>
      <c r="N684" s="163"/>
      <c r="O684" s="157"/>
    </row>
    <row r="685" spans="1:15" s="15" customFormat="1" ht="16.5">
      <c r="A685" s="36"/>
      <c r="B685" s="137">
        <v>42</v>
      </c>
      <c r="C685" s="36" t="s">
        <v>265</v>
      </c>
      <c r="D685" s="107"/>
      <c r="E685" s="211">
        <f t="shared" si="53"/>
        <v>800000</v>
      </c>
      <c r="F685" s="211">
        <f t="shared" si="53"/>
        <v>0</v>
      </c>
      <c r="G685" s="211">
        <f t="shared" si="53"/>
        <v>0</v>
      </c>
      <c r="H685" s="226"/>
      <c r="I685" s="70"/>
      <c r="J685" s="21"/>
      <c r="K685" s="171"/>
      <c r="L685" s="172"/>
      <c r="M685" s="173"/>
      <c r="N685" s="166"/>
      <c r="O685" s="157"/>
    </row>
    <row r="686" spans="1:15" s="15" customFormat="1" ht="16.5">
      <c r="A686" s="36"/>
      <c r="B686" s="109">
        <v>421</v>
      </c>
      <c r="C686" s="36" t="s">
        <v>290</v>
      </c>
      <c r="D686" s="107"/>
      <c r="E686" s="205">
        <f t="shared" si="53"/>
        <v>800000</v>
      </c>
      <c r="F686" s="205">
        <f t="shared" si="53"/>
        <v>0</v>
      </c>
      <c r="G686" s="205">
        <f t="shared" si="53"/>
        <v>0</v>
      </c>
      <c r="H686" s="226"/>
      <c r="I686" s="70"/>
      <c r="J686" s="21"/>
      <c r="K686" s="174"/>
      <c r="L686" s="172"/>
      <c r="M686" s="173"/>
      <c r="N686" s="166"/>
      <c r="O686" s="157"/>
    </row>
    <row r="687" spans="1:15" s="15" customFormat="1" ht="16.5">
      <c r="A687" s="70"/>
      <c r="B687" s="70">
        <v>4212</v>
      </c>
      <c r="C687" s="36" t="s">
        <v>294</v>
      </c>
      <c r="D687" s="107"/>
      <c r="E687" s="233">
        <v>800000</v>
      </c>
      <c r="F687" s="233"/>
      <c r="G687" s="233"/>
      <c r="H687" s="226"/>
      <c r="I687" s="70"/>
      <c r="J687" s="26"/>
      <c r="K687" s="164"/>
      <c r="L687" s="172"/>
      <c r="M687" s="173"/>
      <c r="N687" s="166"/>
      <c r="O687" s="157"/>
    </row>
    <row r="688" spans="1:14" s="15" customFormat="1" ht="11.25">
      <c r="A688" s="70"/>
      <c r="B688" s="20"/>
      <c r="C688" s="70"/>
      <c r="D688" s="70"/>
      <c r="E688" s="70"/>
      <c r="F688" s="70"/>
      <c r="G688" s="70"/>
      <c r="H688" s="226"/>
      <c r="I688" s="70"/>
      <c r="J688" s="26"/>
      <c r="K688" s="5"/>
      <c r="L688" s="5"/>
      <c r="M688" s="5"/>
      <c r="N688" s="3"/>
    </row>
    <row r="689" spans="1:14" s="15" customFormat="1" ht="11.25">
      <c r="A689" s="36" t="s">
        <v>396</v>
      </c>
      <c r="B689" s="107"/>
      <c r="C689" s="36"/>
      <c r="D689" s="107"/>
      <c r="E689" s="215">
        <f aca="true" t="shared" si="54" ref="E689:G691">E690</f>
        <v>1900000</v>
      </c>
      <c r="F689" s="215">
        <f t="shared" si="54"/>
        <v>706000</v>
      </c>
      <c r="G689" s="215">
        <f t="shared" si="54"/>
        <v>0</v>
      </c>
      <c r="H689" s="226"/>
      <c r="I689" s="70"/>
      <c r="J689" s="26"/>
      <c r="K689" s="5"/>
      <c r="L689" s="5"/>
      <c r="M689" s="5"/>
      <c r="N689" s="3"/>
    </row>
    <row r="690" spans="1:14" s="15" customFormat="1" ht="11.25">
      <c r="A690" s="36"/>
      <c r="B690" s="137">
        <v>42</v>
      </c>
      <c r="C690" s="36" t="s">
        <v>265</v>
      </c>
      <c r="D690" s="107"/>
      <c r="E690" s="211">
        <f t="shared" si="54"/>
        <v>1900000</v>
      </c>
      <c r="F690" s="211">
        <f t="shared" si="54"/>
        <v>706000</v>
      </c>
      <c r="G690" s="211">
        <f t="shared" si="54"/>
        <v>0</v>
      </c>
      <c r="H690" s="226"/>
      <c r="I690" s="70"/>
      <c r="J690" s="26"/>
      <c r="K690" s="5"/>
      <c r="L690" s="5"/>
      <c r="M690" s="5"/>
      <c r="N690" s="3"/>
    </row>
    <row r="691" spans="1:14" s="15" customFormat="1" ht="11.25">
      <c r="A691" s="36"/>
      <c r="B691" s="109">
        <v>421</v>
      </c>
      <c r="C691" s="36" t="s">
        <v>290</v>
      </c>
      <c r="D691" s="107"/>
      <c r="E691" s="205">
        <f t="shared" si="54"/>
        <v>1900000</v>
      </c>
      <c r="F691" s="205">
        <f t="shared" si="54"/>
        <v>706000</v>
      </c>
      <c r="G691" s="205">
        <f t="shared" si="54"/>
        <v>0</v>
      </c>
      <c r="H691" s="226"/>
      <c r="I691" s="70"/>
      <c r="J691" s="70"/>
      <c r="K691" s="5"/>
      <c r="L691" s="5"/>
      <c r="M691" s="5"/>
      <c r="N691" s="3"/>
    </row>
    <row r="692" spans="1:14" s="15" customFormat="1" ht="11.25">
      <c r="A692" s="70"/>
      <c r="B692" s="70">
        <v>4212</v>
      </c>
      <c r="C692" s="36" t="s">
        <v>294</v>
      </c>
      <c r="D692" s="107"/>
      <c r="E692" s="233">
        <v>1900000</v>
      </c>
      <c r="F692" s="233">
        <v>706000</v>
      </c>
      <c r="G692" s="233"/>
      <c r="H692" s="226"/>
      <c r="I692" s="70"/>
      <c r="J692" s="70"/>
      <c r="K692" s="5"/>
      <c r="L692" s="5"/>
      <c r="M692" s="5"/>
      <c r="N692" s="3"/>
    </row>
    <row r="693" spans="1:14" s="15" customFormat="1" ht="11.25">
      <c r="A693" s="36" t="s">
        <v>397</v>
      </c>
      <c r="B693" s="107"/>
      <c r="C693" s="36"/>
      <c r="D693" s="107"/>
      <c r="E693" s="215">
        <f aca="true" t="shared" si="55" ref="E693:G695">E694</f>
        <v>500000</v>
      </c>
      <c r="F693" s="215">
        <f t="shared" si="55"/>
        <v>0</v>
      </c>
      <c r="G693" s="215">
        <f t="shared" si="55"/>
        <v>0</v>
      </c>
      <c r="H693" s="226"/>
      <c r="I693" s="70"/>
      <c r="J693" s="70"/>
      <c r="K693" s="5"/>
      <c r="L693" s="5"/>
      <c r="M693" s="5"/>
      <c r="N693" s="3"/>
    </row>
    <row r="694" spans="1:14" s="15" customFormat="1" ht="11.25">
      <c r="A694" s="36"/>
      <c r="B694" s="137">
        <v>42</v>
      </c>
      <c r="C694" s="36" t="s">
        <v>265</v>
      </c>
      <c r="D694" s="107"/>
      <c r="E694" s="211">
        <f t="shared" si="55"/>
        <v>500000</v>
      </c>
      <c r="F694" s="211">
        <f t="shared" si="55"/>
        <v>0</v>
      </c>
      <c r="G694" s="211">
        <f t="shared" si="55"/>
        <v>0</v>
      </c>
      <c r="H694" s="226"/>
      <c r="I694" s="70"/>
      <c r="J694" s="70"/>
      <c r="K694" s="5"/>
      <c r="L694" s="5"/>
      <c r="M694" s="5"/>
      <c r="N694" s="3"/>
    </row>
    <row r="695" spans="1:14" s="15" customFormat="1" ht="11.25">
      <c r="A695" s="36"/>
      <c r="B695" s="109">
        <v>421</v>
      </c>
      <c r="C695" s="36" t="s">
        <v>290</v>
      </c>
      <c r="D695" s="107"/>
      <c r="E695" s="205">
        <f t="shared" si="55"/>
        <v>500000</v>
      </c>
      <c r="F695" s="205">
        <f t="shared" si="55"/>
        <v>0</v>
      </c>
      <c r="G695" s="205">
        <f t="shared" si="55"/>
        <v>0</v>
      </c>
      <c r="H695" s="226"/>
      <c r="I695" s="70"/>
      <c r="J695" s="70"/>
      <c r="K695" s="5"/>
      <c r="L695" s="5"/>
      <c r="M695" s="5"/>
      <c r="N695" s="3"/>
    </row>
    <row r="696" spans="1:14" s="15" customFormat="1" ht="11.25">
      <c r="A696" s="70"/>
      <c r="B696" s="70">
        <v>4212</v>
      </c>
      <c r="C696" s="36" t="s">
        <v>294</v>
      </c>
      <c r="D696" s="107"/>
      <c r="E696" s="233">
        <v>500000</v>
      </c>
      <c r="F696" s="233"/>
      <c r="G696" s="233"/>
      <c r="H696" s="226"/>
      <c r="I696" s="70"/>
      <c r="J696" s="70"/>
      <c r="K696" s="5"/>
      <c r="L696" s="5"/>
      <c r="M696" s="5"/>
      <c r="N696" s="3"/>
    </row>
    <row r="697" spans="1:14" s="15" customFormat="1" ht="11.25">
      <c r="A697" s="36" t="s">
        <v>398</v>
      </c>
      <c r="B697" s="107"/>
      <c r="C697" s="36"/>
      <c r="D697" s="107"/>
      <c r="E697" s="215">
        <f aca="true" t="shared" si="56" ref="E697:G699">E698</f>
        <v>200000</v>
      </c>
      <c r="F697" s="215">
        <f t="shared" si="56"/>
        <v>0</v>
      </c>
      <c r="G697" s="215">
        <f t="shared" si="56"/>
        <v>344087.25</v>
      </c>
      <c r="H697" s="226">
        <f aca="true" t="shared" si="57" ref="H697:H704">F697/E697*100</f>
        <v>0</v>
      </c>
      <c r="I697" s="70"/>
      <c r="J697" s="70"/>
      <c r="K697" s="5"/>
      <c r="L697" s="5"/>
      <c r="M697" s="5"/>
      <c r="N697" s="3"/>
    </row>
    <row r="698" spans="1:14" s="15" customFormat="1" ht="11.25">
      <c r="A698" s="36"/>
      <c r="B698" s="137">
        <v>42</v>
      </c>
      <c r="C698" s="36" t="s">
        <v>265</v>
      </c>
      <c r="D698" s="107"/>
      <c r="E698" s="211">
        <f t="shared" si="56"/>
        <v>200000</v>
      </c>
      <c r="F698" s="211">
        <f t="shared" si="56"/>
        <v>0</v>
      </c>
      <c r="G698" s="211">
        <f t="shared" si="56"/>
        <v>344087.25</v>
      </c>
      <c r="H698" s="226">
        <f t="shared" si="57"/>
        <v>0</v>
      </c>
      <c r="I698" s="70"/>
      <c r="J698" s="70"/>
      <c r="K698" s="5"/>
      <c r="L698" s="5"/>
      <c r="M698" s="5"/>
      <c r="N698" s="3"/>
    </row>
    <row r="699" spans="1:14" s="15" customFormat="1" ht="11.25">
      <c r="A699" s="36"/>
      <c r="B699" s="109">
        <v>421</v>
      </c>
      <c r="C699" s="36" t="s">
        <v>290</v>
      </c>
      <c r="D699" s="107"/>
      <c r="E699" s="205">
        <f t="shared" si="56"/>
        <v>200000</v>
      </c>
      <c r="F699" s="205">
        <f t="shared" si="56"/>
        <v>0</v>
      </c>
      <c r="G699" s="205">
        <f t="shared" si="56"/>
        <v>344087.25</v>
      </c>
      <c r="H699" s="226">
        <f t="shared" si="57"/>
        <v>0</v>
      </c>
      <c r="I699" s="70"/>
      <c r="J699" s="70"/>
      <c r="K699" s="5"/>
      <c r="L699" s="5"/>
      <c r="M699" s="5"/>
      <c r="N699" s="3"/>
    </row>
    <row r="700" spans="1:14" s="15" customFormat="1" ht="11.25">
      <c r="A700" s="70"/>
      <c r="B700" s="70">
        <v>4214</v>
      </c>
      <c r="C700" s="36" t="s">
        <v>324</v>
      </c>
      <c r="D700" s="107"/>
      <c r="E700" s="233">
        <v>200000</v>
      </c>
      <c r="F700" s="233">
        <v>0</v>
      </c>
      <c r="G700" s="233">
        <v>344087.25</v>
      </c>
      <c r="H700" s="226">
        <f t="shared" si="57"/>
        <v>0</v>
      </c>
      <c r="I700" s="70"/>
      <c r="J700" s="70"/>
      <c r="K700" s="5"/>
      <c r="L700" s="5"/>
      <c r="M700" s="5"/>
      <c r="N700" s="3"/>
    </row>
    <row r="701" spans="1:14" s="15" customFormat="1" ht="11.25">
      <c r="A701" s="36" t="s">
        <v>399</v>
      </c>
      <c r="B701" s="107"/>
      <c r="C701" s="36"/>
      <c r="D701" s="107"/>
      <c r="E701" s="215">
        <f aca="true" t="shared" si="58" ref="E701:G703">E702</f>
        <v>250000</v>
      </c>
      <c r="F701" s="215">
        <f t="shared" si="58"/>
        <v>250000</v>
      </c>
      <c r="G701" s="215">
        <f t="shared" si="58"/>
        <v>170772.8</v>
      </c>
      <c r="H701" s="226">
        <f t="shared" si="57"/>
        <v>100</v>
      </c>
      <c r="I701" s="70"/>
      <c r="J701" s="70"/>
      <c r="K701" s="5"/>
      <c r="L701" s="5"/>
      <c r="M701" s="5"/>
      <c r="N701" s="3"/>
    </row>
    <row r="702" spans="1:14" s="15" customFormat="1" ht="11.25">
      <c r="A702" s="36"/>
      <c r="B702" s="137">
        <v>42</v>
      </c>
      <c r="C702" s="36" t="s">
        <v>265</v>
      </c>
      <c r="D702" s="107"/>
      <c r="E702" s="211">
        <f t="shared" si="58"/>
        <v>250000</v>
      </c>
      <c r="F702" s="211">
        <f t="shared" si="58"/>
        <v>250000</v>
      </c>
      <c r="G702" s="211">
        <f t="shared" si="58"/>
        <v>170772.8</v>
      </c>
      <c r="H702" s="226">
        <f t="shared" si="57"/>
        <v>100</v>
      </c>
      <c r="I702" s="70"/>
      <c r="J702" s="70"/>
      <c r="K702" s="5"/>
      <c r="L702" s="5"/>
      <c r="M702" s="5"/>
      <c r="N702" s="3"/>
    </row>
    <row r="703" spans="1:14" s="15" customFormat="1" ht="11.25">
      <c r="A703" s="36"/>
      <c r="B703" s="109">
        <v>421</v>
      </c>
      <c r="C703" s="36" t="s">
        <v>290</v>
      </c>
      <c r="D703" s="107"/>
      <c r="E703" s="205">
        <f t="shared" si="58"/>
        <v>250000</v>
      </c>
      <c r="F703" s="205">
        <f t="shared" si="58"/>
        <v>250000</v>
      </c>
      <c r="G703" s="205">
        <f t="shared" si="58"/>
        <v>170772.8</v>
      </c>
      <c r="H703" s="226">
        <f t="shared" si="57"/>
        <v>100</v>
      </c>
      <c r="I703" s="70"/>
      <c r="J703" s="70"/>
      <c r="K703" s="5"/>
      <c r="L703" s="5"/>
      <c r="M703" s="5"/>
      <c r="N703" s="3"/>
    </row>
    <row r="704" spans="1:14" s="15" customFormat="1" ht="11.25">
      <c r="A704" s="70"/>
      <c r="B704" s="70">
        <v>4214</v>
      </c>
      <c r="C704" s="36" t="s">
        <v>324</v>
      </c>
      <c r="D704" s="107"/>
      <c r="E704" s="233">
        <v>250000</v>
      </c>
      <c r="F704" s="233">
        <v>250000</v>
      </c>
      <c r="G704" s="233">
        <v>170772.8</v>
      </c>
      <c r="H704" s="226">
        <f t="shared" si="57"/>
        <v>100</v>
      </c>
      <c r="I704" s="70"/>
      <c r="J704" s="70"/>
      <c r="K704" s="5"/>
      <c r="L704" s="5"/>
      <c r="M704" s="5"/>
      <c r="N704" s="3"/>
    </row>
    <row r="705" spans="1:14" s="15" customFormat="1" ht="11.25">
      <c r="A705" s="203" t="s">
        <v>400</v>
      </c>
      <c r="B705" s="203"/>
      <c r="C705" s="203"/>
      <c r="D705" s="204"/>
      <c r="E705" s="215">
        <f aca="true" t="shared" si="59" ref="E705:G707">E706</f>
        <v>300000</v>
      </c>
      <c r="F705" s="215">
        <f t="shared" si="59"/>
        <v>300000</v>
      </c>
      <c r="G705" s="215">
        <f t="shared" si="59"/>
        <v>0</v>
      </c>
      <c r="H705" s="226"/>
      <c r="I705" s="70"/>
      <c r="J705" s="70"/>
      <c r="K705" s="5"/>
      <c r="L705" s="5"/>
      <c r="M705" s="5"/>
      <c r="N705" s="3"/>
    </row>
    <row r="706" spans="1:14" s="15" customFormat="1" ht="11.25">
      <c r="A706" s="203"/>
      <c r="B706" s="206">
        <v>42</v>
      </c>
      <c r="C706" s="203" t="s">
        <v>265</v>
      </c>
      <c r="D706" s="203"/>
      <c r="E706" s="211">
        <f t="shared" si="59"/>
        <v>300000</v>
      </c>
      <c r="F706" s="211">
        <f t="shared" si="59"/>
        <v>300000</v>
      </c>
      <c r="G706" s="211">
        <f t="shared" si="59"/>
        <v>0</v>
      </c>
      <c r="H706" s="226"/>
      <c r="I706" s="70"/>
      <c r="J706" s="70"/>
      <c r="K706" s="5"/>
      <c r="L706" s="5"/>
      <c r="M706" s="5"/>
      <c r="N706" s="3"/>
    </row>
    <row r="707" spans="1:14" s="15" customFormat="1" ht="11.25">
      <c r="A707" s="203"/>
      <c r="B707" s="207">
        <v>421</v>
      </c>
      <c r="C707" s="203" t="s">
        <v>290</v>
      </c>
      <c r="D707" s="204"/>
      <c r="E707" s="205">
        <f t="shared" si="59"/>
        <v>300000</v>
      </c>
      <c r="F707" s="205">
        <f t="shared" si="59"/>
        <v>300000</v>
      </c>
      <c r="G707" s="205">
        <f t="shared" si="59"/>
        <v>0</v>
      </c>
      <c r="H707" s="226"/>
      <c r="I707" s="70"/>
      <c r="J707" s="70"/>
      <c r="K707" s="5"/>
      <c r="L707" s="5"/>
      <c r="M707" s="5"/>
      <c r="N707" s="3"/>
    </row>
    <row r="708" spans="1:14" s="15" customFormat="1" ht="11.25">
      <c r="A708" s="3"/>
      <c r="B708" s="3">
        <v>4214</v>
      </c>
      <c r="C708" s="203" t="s">
        <v>324</v>
      </c>
      <c r="D708" s="204"/>
      <c r="E708" s="238">
        <v>300000</v>
      </c>
      <c r="F708" s="238">
        <v>300000</v>
      </c>
      <c r="G708" s="238"/>
      <c r="H708" s="226"/>
      <c r="I708" s="70"/>
      <c r="J708" s="70"/>
      <c r="K708" s="5"/>
      <c r="L708" s="5"/>
      <c r="M708" s="5"/>
      <c r="N708" s="3"/>
    </row>
    <row r="709" spans="1:14" s="15" customFormat="1" ht="12">
      <c r="A709" s="203" t="s">
        <v>401</v>
      </c>
      <c r="B709" s="203"/>
      <c r="C709" s="203"/>
      <c r="D709" s="204"/>
      <c r="E709" s="215">
        <f aca="true" t="shared" si="60" ref="E709:G711">E710</f>
        <v>100000</v>
      </c>
      <c r="F709" s="215">
        <f t="shared" si="60"/>
        <v>80000</v>
      </c>
      <c r="G709" s="215">
        <f t="shared" si="60"/>
        <v>0</v>
      </c>
      <c r="H709" s="226"/>
      <c r="I709"/>
      <c r="J709"/>
      <c r="K709"/>
      <c r="L709"/>
      <c r="M709" s="5"/>
      <c r="N709" s="3"/>
    </row>
    <row r="710" spans="1:14" s="15" customFormat="1" ht="12.75">
      <c r="A710" s="203"/>
      <c r="B710" s="137">
        <v>42</v>
      </c>
      <c r="C710" s="36" t="s">
        <v>265</v>
      </c>
      <c r="D710" s="107"/>
      <c r="E710" s="211">
        <f t="shared" si="60"/>
        <v>100000</v>
      </c>
      <c r="F710" s="211">
        <f t="shared" si="60"/>
        <v>80000</v>
      </c>
      <c r="G710" s="211">
        <f t="shared" si="60"/>
        <v>0</v>
      </c>
      <c r="H710" s="226"/>
      <c r="I710" s="180"/>
      <c r="J710"/>
      <c r="K710"/>
      <c r="L710"/>
      <c r="M710" s="5"/>
      <c r="N710" s="3"/>
    </row>
    <row r="711" spans="1:14" s="15" customFormat="1" ht="12.75">
      <c r="A711" s="203"/>
      <c r="B711" s="109">
        <v>421</v>
      </c>
      <c r="C711" s="36" t="s">
        <v>290</v>
      </c>
      <c r="D711" s="107"/>
      <c r="E711" s="205">
        <f t="shared" si="60"/>
        <v>100000</v>
      </c>
      <c r="F711" s="205">
        <f t="shared" si="60"/>
        <v>80000</v>
      </c>
      <c r="G711" s="205">
        <f t="shared" si="60"/>
        <v>0</v>
      </c>
      <c r="H711" s="226"/>
      <c r="I711" s="180"/>
      <c r="J711"/>
      <c r="K711"/>
      <c r="L711"/>
      <c r="M711" s="5"/>
      <c r="N711" s="3"/>
    </row>
    <row r="712" spans="1:14" s="15" customFormat="1" ht="12.75">
      <c r="A712" s="3"/>
      <c r="B712" s="70">
        <v>4214</v>
      </c>
      <c r="C712" s="36" t="s">
        <v>324</v>
      </c>
      <c r="D712" s="107"/>
      <c r="E712" s="238">
        <v>100000</v>
      </c>
      <c r="F712" s="238">
        <v>80000</v>
      </c>
      <c r="G712" s="238"/>
      <c r="H712" s="226"/>
      <c r="I712" s="180"/>
      <c r="J712"/>
      <c r="K712"/>
      <c r="L712"/>
      <c r="M712" s="5"/>
      <c r="N712" s="3"/>
    </row>
    <row r="713" spans="1:14" s="15" customFormat="1" ht="12.75">
      <c r="A713" s="177" t="s">
        <v>402</v>
      </c>
      <c r="B713" s="176"/>
      <c r="C713" s="177"/>
      <c r="D713" s="175"/>
      <c r="E713" s="215">
        <f aca="true" t="shared" si="61" ref="E713:G715">E714</f>
        <v>800000</v>
      </c>
      <c r="F713" s="215">
        <f t="shared" si="61"/>
        <v>0</v>
      </c>
      <c r="G713" s="215">
        <f t="shared" si="61"/>
        <v>0</v>
      </c>
      <c r="H713" s="226"/>
      <c r="I713" s="180"/>
      <c r="J713"/>
      <c r="K713"/>
      <c r="L713"/>
      <c r="M713" s="5"/>
      <c r="N713" s="3"/>
    </row>
    <row r="714" spans="1:14" s="15" customFormat="1" ht="12.75">
      <c r="A714" s="177"/>
      <c r="B714" s="206">
        <v>42</v>
      </c>
      <c r="C714" s="203" t="s">
        <v>265</v>
      </c>
      <c r="D714" s="203"/>
      <c r="E714" s="211">
        <f t="shared" si="61"/>
        <v>800000</v>
      </c>
      <c r="F714" s="211">
        <f t="shared" si="61"/>
        <v>0</v>
      </c>
      <c r="G714" s="211">
        <f t="shared" si="61"/>
        <v>0</v>
      </c>
      <c r="H714" s="226"/>
      <c r="I714" s="180"/>
      <c r="J714"/>
      <c r="K714"/>
      <c r="L714"/>
      <c r="M714" s="5"/>
      <c r="N714" s="3"/>
    </row>
    <row r="715" spans="1:14" s="15" customFormat="1" ht="12.75">
      <c r="A715" s="5"/>
      <c r="B715" s="207">
        <v>421</v>
      </c>
      <c r="C715" s="203" t="s">
        <v>290</v>
      </c>
      <c r="D715" s="204"/>
      <c r="E715" s="205">
        <f t="shared" si="61"/>
        <v>800000</v>
      </c>
      <c r="F715" s="205">
        <f t="shared" si="61"/>
        <v>0</v>
      </c>
      <c r="G715" s="205">
        <f t="shared" si="61"/>
        <v>0</v>
      </c>
      <c r="H715" s="226"/>
      <c r="I715" s="180"/>
      <c r="J715"/>
      <c r="K715"/>
      <c r="L715"/>
      <c r="M715" s="5"/>
      <c r="N715" s="3"/>
    </row>
    <row r="716" spans="1:14" s="15" customFormat="1" ht="12.75">
      <c r="A716" s="5"/>
      <c r="B716" s="3">
        <v>4214</v>
      </c>
      <c r="C716" s="203" t="s">
        <v>324</v>
      </c>
      <c r="D716" s="204"/>
      <c r="E716" s="239">
        <v>800000</v>
      </c>
      <c r="F716" s="239"/>
      <c r="G716" s="239"/>
      <c r="H716" s="226"/>
      <c r="I716" s="180"/>
      <c r="J716"/>
      <c r="K716"/>
      <c r="L716"/>
      <c r="M716" s="5"/>
      <c r="N716" s="3"/>
    </row>
    <row r="717" spans="1:14" s="15" customFormat="1" ht="12.75">
      <c r="A717" s="208" t="s">
        <v>403</v>
      </c>
      <c r="B717" s="121"/>
      <c r="C717" s="121"/>
      <c r="D717" s="121"/>
      <c r="E717" s="215">
        <f aca="true" t="shared" si="62" ref="E717:G719">E718</f>
        <v>500000</v>
      </c>
      <c r="F717" s="215">
        <f t="shared" si="62"/>
        <v>0</v>
      </c>
      <c r="G717" s="215">
        <f t="shared" si="62"/>
        <v>0</v>
      </c>
      <c r="H717" s="226">
        <f>F717/E717*100</f>
        <v>0</v>
      </c>
      <c r="I717" s="180"/>
      <c r="J717"/>
      <c r="K717"/>
      <c r="L717"/>
      <c r="M717" s="5"/>
      <c r="N717" s="3"/>
    </row>
    <row r="718" spans="1:14" s="15" customFormat="1" ht="11.25">
      <c r="A718" s="5"/>
      <c r="B718" s="137">
        <v>42</v>
      </c>
      <c r="C718" s="36" t="s">
        <v>265</v>
      </c>
      <c r="D718" s="107"/>
      <c r="E718" s="211">
        <f t="shared" si="62"/>
        <v>500000</v>
      </c>
      <c r="F718" s="211">
        <f t="shared" si="62"/>
        <v>0</v>
      </c>
      <c r="G718" s="211">
        <f t="shared" si="62"/>
        <v>0</v>
      </c>
      <c r="H718" s="226">
        <f>F718/E718*100</f>
        <v>0</v>
      </c>
      <c r="I718" s="70"/>
      <c r="J718" s="70"/>
      <c r="K718" s="5"/>
      <c r="L718" s="5"/>
      <c r="M718" s="5"/>
      <c r="N718" s="3"/>
    </row>
    <row r="719" spans="1:14" s="15" customFormat="1" ht="11.25">
      <c r="A719" s="10"/>
      <c r="B719" s="109">
        <v>421</v>
      </c>
      <c r="C719" s="36" t="s">
        <v>290</v>
      </c>
      <c r="D719" s="107"/>
      <c r="E719" s="205">
        <f t="shared" si="62"/>
        <v>500000</v>
      </c>
      <c r="F719" s="205">
        <f t="shared" si="62"/>
        <v>0</v>
      </c>
      <c r="G719" s="205">
        <f t="shared" si="62"/>
        <v>0</v>
      </c>
      <c r="H719" s="226">
        <f>F719/E719*100</f>
        <v>0</v>
      </c>
      <c r="I719" s="70"/>
      <c r="J719" s="70"/>
      <c r="K719" s="5"/>
      <c r="L719" s="5"/>
      <c r="M719" s="5"/>
      <c r="N719" s="3"/>
    </row>
    <row r="720" spans="1:14" s="15" customFormat="1" ht="11.25">
      <c r="A720" s="181"/>
      <c r="B720" s="70">
        <v>4212</v>
      </c>
      <c r="C720" s="36" t="s">
        <v>294</v>
      </c>
      <c r="D720" s="107"/>
      <c r="E720" s="244">
        <v>500000</v>
      </c>
      <c r="F720" s="244">
        <v>0</v>
      </c>
      <c r="G720" s="244">
        <v>0</v>
      </c>
      <c r="H720" s="226">
        <f>F720/E720*100</f>
        <v>0</v>
      </c>
      <c r="I720" s="70"/>
      <c r="J720" s="70"/>
      <c r="K720" s="5"/>
      <c r="L720" s="5"/>
      <c r="M720" s="5"/>
      <c r="N720" s="3"/>
    </row>
    <row r="721" spans="1:14" s="15" customFormat="1" ht="11.25">
      <c r="A721" s="209" t="s">
        <v>404</v>
      </c>
      <c r="B721" s="181"/>
      <c r="C721" s="181"/>
      <c r="D721" s="181"/>
      <c r="E721" s="215">
        <f aca="true" t="shared" si="63" ref="E721:G723">E722</f>
        <v>9000000</v>
      </c>
      <c r="F721" s="215">
        <f t="shared" si="63"/>
        <v>0</v>
      </c>
      <c r="G721" s="215">
        <f t="shared" si="63"/>
        <v>0</v>
      </c>
      <c r="H721" s="226"/>
      <c r="I721" s="70"/>
      <c r="J721" s="70"/>
      <c r="K721" s="5"/>
      <c r="L721" s="5"/>
      <c r="M721" s="5"/>
      <c r="N721" s="3"/>
    </row>
    <row r="722" spans="1:14" s="15" customFormat="1" ht="11.25">
      <c r="A722" s="181"/>
      <c r="B722" s="137">
        <v>42</v>
      </c>
      <c r="C722" s="36" t="s">
        <v>265</v>
      </c>
      <c r="D722" s="107"/>
      <c r="E722" s="211">
        <f t="shared" si="63"/>
        <v>9000000</v>
      </c>
      <c r="F722" s="211">
        <f t="shared" si="63"/>
        <v>0</v>
      </c>
      <c r="G722" s="211">
        <f t="shared" si="63"/>
        <v>0</v>
      </c>
      <c r="H722" s="226"/>
      <c r="I722" s="26"/>
      <c r="J722" s="70"/>
      <c r="K722" s="5"/>
      <c r="L722" s="5"/>
      <c r="M722" s="5"/>
      <c r="N722" s="3"/>
    </row>
    <row r="723" spans="1:14" s="15" customFormat="1" ht="11.25">
      <c r="A723" s="26"/>
      <c r="B723" s="109">
        <v>421</v>
      </c>
      <c r="C723" s="36" t="s">
        <v>290</v>
      </c>
      <c r="D723" s="107"/>
      <c r="E723" s="205">
        <f t="shared" si="63"/>
        <v>9000000</v>
      </c>
      <c r="F723" s="205">
        <f t="shared" si="63"/>
        <v>0</v>
      </c>
      <c r="G723" s="205">
        <f t="shared" si="63"/>
        <v>0</v>
      </c>
      <c r="H723" s="226"/>
      <c r="I723" s="10"/>
      <c r="J723" s="5"/>
      <c r="K723" s="5"/>
      <c r="L723" s="5"/>
      <c r="M723" s="5"/>
      <c r="N723" s="3"/>
    </row>
    <row r="724" spans="1:14" s="15" customFormat="1" ht="11.25">
      <c r="A724" s="26"/>
      <c r="B724" s="70">
        <v>4212</v>
      </c>
      <c r="C724" s="36" t="s">
        <v>294</v>
      </c>
      <c r="D724" s="107"/>
      <c r="E724" s="240">
        <v>9000000</v>
      </c>
      <c r="F724" s="240"/>
      <c r="G724" s="240"/>
      <c r="H724" s="226"/>
      <c r="I724" s="10"/>
      <c r="J724" s="5"/>
      <c r="K724" s="5"/>
      <c r="L724" s="5"/>
      <c r="M724" s="5"/>
      <c r="N724" s="3"/>
    </row>
    <row r="725" spans="1:14" s="15" customFormat="1" ht="11.25">
      <c r="A725" s="210" t="s">
        <v>405</v>
      </c>
      <c r="B725" s="26"/>
      <c r="C725" s="26"/>
      <c r="D725" s="181"/>
      <c r="E725" s="215">
        <f aca="true" t="shared" si="64" ref="E725:G727">E726</f>
        <v>150000</v>
      </c>
      <c r="F725" s="215">
        <f t="shared" si="64"/>
        <v>250000</v>
      </c>
      <c r="G725" s="215">
        <f t="shared" si="64"/>
        <v>0</v>
      </c>
      <c r="H725" s="226"/>
      <c r="I725" s="10"/>
      <c r="J725" s="5"/>
      <c r="K725" s="5"/>
      <c r="L725" s="5"/>
      <c r="M725" s="5"/>
      <c r="N725" s="3"/>
    </row>
    <row r="726" spans="1:14" s="15" customFormat="1" ht="11.25">
      <c r="A726" s="26"/>
      <c r="B726" s="137">
        <v>42</v>
      </c>
      <c r="C726" s="36" t="s">
        <v>265</v>
      </c>
      <c r="D726" s="107"/>
      <c r="E726" s="211">
        <f t="shared" si="64"/>
        <v>150000</v>
      </c>
      <c r="F726" s="211">
        <f t="shared" si="64"/>
        <v>250000</v>
      </c>
      <c r="G726" s="211">
        <f t="shared" si="64"/>
        <v>0</v>
      </c>
      <c r="H726" s="226"/>
      <c r="I726" s="10"/>
      <c r="J726" s="5"/>
      <c r="K726" s="5"/>
      <c r="L726" s="183"/>
      <c r="M726" s="5"/>
      <c r="N726" s="3"/>
    </row>
    <row r="727" spans="1:14" s="15" customFormat="1" ht="11.25">
      <c r="A727" s="70"/>
      <c r="B727" s="109">
        <v>421</v>
      </c>
      <c r="C727" s="36" t="s">
        <v>290</v>
      </c>
      <c r="D727" s="107"/>
      <c r="E727" s="205">
        <f t="shared" si="64"/>
        <v>150000</v>
      </c>
      <c r="F727" s="205">
        <f t="shared" si="64"/>
        <v>250000</v>
      </c>
      <c r="G727" s="205">
        <f t="shared" si="64"/>
        <v>0</v>
      </c>
      <c r="H727" s="226"/>
      <c r="I727" s="10"/>
      <c r="J727" s="5"/>
      <c r="K727" s="5"/>
      <c r="L727" s="183"/>
      <c r="M727" s="5"/>
      <c r="N727" s="3"/>
    </row>
    <row r="728" spans="1:14" s="15" customFormat="1" ht="11.25">
      <c r="A728" s="2"/>
      <c r="B728" s="70">
        <v>4212</v>
      </c>
      <c r="C728" s="36" t="s">
        <v>294</v>
      </c>
      <c r="D728" s="107"/>
      <c r="E728" s="241">
        <v>150000</v>
      </c>
      <c r="F728" s="241">
        <v>250000</v>
      </c>
      <c r="G728" s="241"/>
      <c r="H728" s="226"/>
      <c r="I728" s="10"/>
      <c r="J728" s="5"/>
      <c r="K728" s="5"/>
      <c r="L728" s="5"/>
      <c r="M728" s="5"/>
      <c r="N728" s="3"/>
    </row>
    <row r="729" spans="1:14" s="15" customFormat="1" ht="12">
      <c r="A729" s="184" t="s">
        <v>406</v>
      </c>
      <c r="B729" s="184"/>
      <c r="C729" s="184"/>
      <c r="D729" s="184"/>
      <c r="E729" s="215">
        <f aca="true" t="shared" si="65" ref="E729:G731">E730</f>
        <v>250000</v>
      </c>
      <c r="F729" s="215">
        <f t="shared" si="65"/>
        <v>250000</v>
      </c>
      <c r="G729" s="215">
        <f t="shared" si="65"/>
        <v>0</v>
      </c>
      <c r="H729" s="226">
        <f>F729/E729*100</f>
        <v>100</v>
      </c>
      <c r="I729" s="10"/>
      <c r="J729" s="5"/>
      <c r="K729" s="5"/>
      <c r="L729" s="5"/>
      <c r="M729" s="5"/>
      <c r="N729" s="3"/>
    </row>
    <row r="730" spans="1:14" s="15" customFormat="1" ht="12">
      <c r="A730" s="184"/>
      <c r="B730" s="137">
        <v>42</v>
      </c>
      <c r="C730" s="36" t="s">
        <v>265</v>
      </c>
      <c r="D730" s="107"/>
      <c r="E730" s="211">
        <f t="shared" si="65"/>
        <v>250000</v>
      </c>
      <c r="F730" s="211">
        <f t="shared" si="65"/>
        <v>250000</v>
      </c>
      <c r="G730" s="211">
        <f t="shared" si="65"/>
        <v>0</v>
      </c>
      <c r="H730" s="226">
        <f>F730/E730*100</f>
        <v>100</v>
      </c>
      <c r="I730" s="5"/>
      <c r="J730" s="5"/>
      <c r="K730" s="5"/>
      <c r="L730" s="5"/>
      <c r="M730" s="5"/>
      <c r="N730" s="3"/>
    </row>
    <row r="731" spans="1:14" s="15" customFormat="1" ht="12">
      <c r="A731" s="185"/>
      <c r="B731" s="109">
        <v>421</v>
      </c>
      <c r="C731" s="36" t="s">
        <v>290</v>
      </c>
      <c r="D731" s="107"/>
      <c r="E731" s="205">
        <f t="shared" si="65"/>
        <v>250000</v>
      </c>
      <c r="F731" s="205">
        <f t="shared" si="65"/>
        <v>250000</v>
      </c>
      <c r="G731" s="205">
        <f t="shared" si="65"/>
        <v>0</v>
      </c>
      <c r="H731" s="226">
        <f>F731/E731*100</f>
        <v>100</v>
      </c>
      <c r="I731" s="5"/>
      <c r="J731" s="5"/>
      <c r="K731" s="5"/>
      <c r="L731" s="5"/>
      <c r="M731" s="5"/>
      <c r="N731" s="3"/>
    </row>
    <row r="732" spans="1:11" ht="12">
      <c r="A732" s="185"/>
      <c r="B732" s="70">
        <v>4212</v>
      </c>
      <c r="C732" s="36" t="s">
        <v>294</v>
      </c>
      <c r="D732" s="107"/>
      <c r="E732" s="242">
        <v>250000</v>
      </c>
      <c r="F732" s="242">
        <v>250000</v>
      </c>
      <c r="G732" s="242">
        <v>0</v>
      </c>
      <c r="H732" s="226">
        <f>F732/E732*100</f>
        <v>100</v>
      </c>
      <c r="I732" s="151"/>
      <c r="J732" s="151"/>
      <c r="K732" s="151"/>
    </row>
    <row r="733" spans="1:11" ht="12">
      <c r="A733" s="185" t="s">
        <v>419</v>
      </c>
      <c r="B733" s="185"/>
      <c r="C733" s="185"/>
      <c r="D733" s="185"/>
      <c r="E733" s="215">
        <f aca="true" t="shared" si="66" ref="E733:G737">E734</f>
        <v>200000</v>
      </c>
      <c r="F733" s="215">
        <f t="shared" si="66"/>
        <v>200000</v>
      </c>
      <c r="G733" s="215">
        <f t="shared" si="66"/>
        <v>0</v>
      </c>
      <c r="H733" s="226"/>
      <c r="I733" s="151"/>
      <c r="J733" s="151"/>
      <c r="K733" s="151"/>
    </row>
    <row r="734" spans="1:11" ht="12">
      <c r="A734" s="185"/>
      <c r="B734" s="110">
        <v>42</v>
      </c>
      <c r="C734" s="70" t="s">
        <v>265</v>
      </c>
      <c r="D734" s="87"/>
      <c r="E734" s="211">
        <f t="shared" si="66"/>
        <v>200000</v>
      </c>
      <c r="F734" s="211">
        <f t="shared" si="66"/>
        <v>200000</v>
      </c>
      <c r="G734" s="211">
        <f t="shared" si="66"/>
        <v>0</v>
      </c>
      <c r="H734" s="226"/>
      <c r="I734" s="151"/>
      <c r="J734" s="151"/>
      <c r="K734" s="151"/>
    </row>
    <row r="735" spans="1:11" ht="12">
      <c r="A735" s="185"/>
      <c r="B735" s="87">
        <v>426</v>
      </c>
      <c r="C735" s="70" t="s">
        <v>308</v>
      </c>
      <c r="D735" s="87"/>
      <c r="E735" s="205">
        <f t="shared" si="66"/>
        <v>200000</v>
      </c>
      <c r="F735" s="205">
        <f t="shared" si="66"/>
        <v>200000</v>
      </c>
      <c r="G735" s="205">
        <f t="shared" si="66"/>
        <v>0</v>
      </c>
      <c r="H735" s="226"/>
      <c r="I735" s="151"/>
      <c r="J735" s="151"/>
      <c r="K735" s="151"/>
    </row>
    <row r="736" spans="1:11" ht="12">
      <c r="A736" s="185"/>
      <c r="B736" s="87">
        <v>4263</v>
      </c>
      <c r="C736" s="70" t="s">
        <v>309</v>
      </c>
      <c r="D736" s="87"/>
      <c r="E736" s="242">
        <v>200000</v>
      </c>
      <c r="F736" s="242">
        <v>200000</v>
      </c>
      <c r="G736" s="242"/>
      <c r="H736" s="226"/>
      <c r="I736" s="151"/>
      <c r="J736" s="151"/>
      <c r="K736" s="151"/>
    </row>
    <row r="737" spans="1:11" ht="12">
      <c r="A737" s="245" t="s">
        <v>418</v>
      </c>
      <c r="B737" s="87"/>
      <c r="C737" s="70"/>
      <c r="D737" s="87"/>
      <c r="E737" s="212"/>
      <c r="F737" s="215">
        <f t="shared" si="66"/>
        <v>1500000</v>
      </c>
      <c r="G737" s="215">
        <f t="shared" si="66"/>
        <v>1411976.08</v>
      </c>
      <c r="H737" s="70"/>
      <c r="I737" s="151"/>
      <c r="J737" s="151"/>
      <c r="K737" s="151"/>
    </row>
    <row r="738" spans="1:11" ht="12">
      <c r="A738" s="185"/>
      <c r="B738" s="110">
        <v>42</v>
      </c>
      <c r="C738" s="70" t="s">
        <v>265</v>
      </c>
      <c r="D738" s="87"/>
      <c r="E738" s="211">
        <f aca="true" t="shared" si="67" ref="E738:G739">E739</f>
        <v>0</v>
      </c>
      <c r="F738" s="211">
        <f t="shared" si="67"/>
        <v>1500000</v>
      </c>
      <c r="G738" s="211">
        <f t="shared" si="67"/>
        <v>1411976.08</v>
      </c>
      <c r="H738" s="184"/>
      <c r="I738" s="151"/>
      <c r="J738" s="151"/>
      <c r="K738" s="151"/>
    </row>
    <row r="739" spans="1:11" ht="12">
      <c r="A739" s="185"/>
      <c r="B739" s="87">
        <v>426</v>
      </c>
      <c r="C739" s="70" t="s">
        <v>308</v>
      </c>
      <c r="D739" s="87"/>
      <c r="E739" s="205">
        <f t="shared" si="67"/>
        <v>0</v>
      </c>
      <c r="F739" s="205">
        <f t="shared" si="67"/>
        <v>1500000</v>
      </c>
      <c r="G739" s="205">
        <f t="shared" si="67"/>
        <v>1411976.08</v>
      </c>
      <c r="H739" s="184"/>
      <c r="I739" s="151"/>
      <c r="J739" s="151"/>
      <c r="K739" s="151"/>
    </row>
    <row r="740" spans="1:11" ht="12">
      <c r="A740" s="185"/>
      <c r="B740" s="87">
        <v>4212</v>
      </c>
      <c r="C740" s="70" t="s">
        <v>294</v>
      </c>
      <c r="D740" s="87"/>
      <c r="E740" s="242">
        <v>0</v>
      </c>
      <c r="F740" s="242">
        <v>1500000</v>
      </c>
      <c r="G740" s="242">
        <v>1411976.08</v>
      </c>
      <c r="H740" s="184"/>
      <c r="I740" s="151"/>
      <c r="J740" s="151"/>
      <c r="K740" s="151"/>
    </row>
    <row r="741" spans="1:11" ht="12">
      <c r="A741" s="5"/>
      <c r="B741" s="5"/>
      <c r="C741" s="5"/>
      <c r="D741" s="175" t="s">
        <v>329</v>
      </c>
      <c r="E741" s="4"/>
      <c r="F741" s="79"/>
      <c r="G741" s="79"/>
      <c r="H741" s="84"/>
      <c r="I741" s="151"/>
      <c r="J741" s="151"/>
      <c r="K741" s="151"/>
    </row>
    <row r="742" spans="1:11" ht="12">
      <c r="A742" s="5"/>
      <c r="B742" s="5" t="s">
        <v>422</v>
      </c>
      <c r="C742" s="5"/>
      <c r="D742" s="4"/>
      <c r="E742" s="4"/>
      <c r="F742" s="79"/>
      <c r="G742" s="79"/>
      <c r="H742" s="84"/>
      <c r="I742" s="151"/>
      <c r="J742" s="151"/>
      <c r="K742" s="151"/>
    </row>
    <row r="743" spans="1:11" ht="12">
      <c r="A743" s="5"/>
      <c r="B743" s="5"/>
      <c r="C743" s="5"/>
      <c r="D743" s="4"/>
      <c r="E743" s="4"/>
      <c r="F743" s="79"/>
      <c r="G743" s="79"/>
      <c r="H743" s="84"/>
      <c r="I743" s="151"/>
      <c r="J743" s="151"/>
      <c r="K743" s="151"/>
    </row>
    <row r="744" spans="1:11" ht="12">
      <c r="A744" s="5"/>
      <c r="B744" s="5"/>
      <c r="C744" s="5"/>
      <c r="D744" s="175" t="s">
        <v>330</v>
      </c>
      <c r="E744" s="4"/>
      <c r="F744" s="79"/>
      <c r="G744" s="79"/>
      <c r="H744" s="84"/>
      <c r="I744" s="151"/>
      <c r="J744" s="151"/>
      <c r="K744" s="151"/>
    </row>
    <row r="745" spans="1:11" ht="12">
      <c r="A745" s="5"/>
      <c r="B745" s="5"/>
      <c r="C745" s="5"/>
      <c r="D745" s="4"/>
      <c r="E745" s="4"/>
      <c r="F745" s="79"/>
      <c r="G745" s="79"/>
      <c r="H745" s="84"/>
      <c r="I745" s="151"/>
      <c r="J745" s="151"/>
      <c r="K745" s="151"/>
    </row>
    <row r="746" spans="1:11" ht="12">
      <c r="A746" s="5"/>
      <c r="B746" s="5" t="s">
        <v>331</v>
      </c>
      <c r="C746" s="5"/>
      <c r="D746" s="4"/>
      <c r="E746" s="4"/>
      <c r="F746" s="79"/>
      <c r="G746" s="79"/>
      <c r="H746" s="84"/>
      <c r="I746" s="151"/>
      <c r="J746" s="151"/>
      <c r="K746" s="151"/>
    </row>
    <row r="747" spans="1:11" ht="12">
      <c r="A747" s="5"/>
      <c r="B747" s="5"/>
      <c r="C747" s="5"/>
      <c r="D747" s="4"/>
      <c r="E747" s="4"/>
      <c r="F747" s="79"/>
      <c r="G747" s="79"/>
      <c r="H747" s="84"/>
      <c r="I747" s="151"/>
      <c r="J747" s="151"/>
      <c r="K747" s="151"/>
    </row>
    <row r="748" spans="1:11" ht="12">
      <c r="A748" s="5"/>
      <c r="B748" s="5"/>
      <c r="C748" s="5"/>
      <c r="D748" s="175" t="s">
        <v>332</v>
      </c>
      <c r="E748" s="4"/>
      <c r="F748" s="79"/>
      <c r="G748" s="79"/>
      <c r="H748" s="84"/>
      <c r="I748" s="151"/>
      <c r="J748" s="151"/>
      <c r="K748" s="151"/>
    </row>
    <row r="749" spans="1:11" ht="12">
      <c r="A749" s="5"/>
      <c r="B749" s="5"/>
      <c r="C749" s="5"/>
      <c r="D749" s="4"/>
      <c r="E749" s="4"/>
      <c r="F749" s="79"/>
      <c r="G749" s="79"/>
      <c r="H749" s="84"/>
      <c r="I749" s="151"/>
      <c r="J749" s="151"/>
      <c r="K749" s="151"/>
    </row>
    <row r="750" spans="1:11" ht="12">
      <c r="A750" s="5"/>
      <c r="B750" s="5" t="s">
        <v>423</v>
      </c>
      <c r="C750" s="5"/>
      <c r="D750" s="4"/>
      <c r="E750" s="4"/>
      <c r="F750" s="79"/>
      <c r="G750" s="79"/>
      <c r="H750" s="84"/>
      <c r="I750" s="151"/>
      <c r="J750" s="151"/>
      <c r="K750" s="151"/>
    </row>
    <row r="751" spans="1:11" ht="12">
      <c r="A751" s="5"/>
      <c r="B751" s="5"/>
      <c r="C751" s="5"/>
      <c r="D751" s="4"/>
      <c r="E751" s="4"/>
      <c r="F751" s="79"/>
      <c r="G751" s="79"/>
      <c r="H751" s="84"/>
      <c r="I751" s="151"/>
      <c r="J751" s="151"/>
      <c r="K751" s="151"/>
    </row>
    <row r="752" spans="1:11" ht="12">
      <c r="A752" s="5"/>
      <c r="B752" s="5"/>
      <c r="C752" s="5"/>
      <c r="D752" s="175" t="s">
        <v>333</v>
      </c>
      <c r="E752" s="4"/>
      <c r="F752" s="79"/>
      <c r="G752" s="79"/>
      <c r="H752" s="84"/>
      <c r="I752" s="151"/>
      <c r="J752" s="151"/>
      <c r="K752" s="151"/>
    </row>
    <row r="753" spans="1:11" ht="12">
      <c r="A753" s="5"/>
      <c r="B753" s="5"/>
      <c r="C753" s="5"/>
      <c r="D753" s="4"/>
      <c r="E753" s="4"/>
      <c r="F753" s="79"/>
      <c r="G753" s="79"/>
      <c r="H753" s="84"/>
      <c r="I753" s="151"/>
      <c r="J753" s="151"/>
      <c r="K753" s="151"/>
    </row>
    <row r="754" spans="1:11" ht="12">
      <c r="A754" s="5"/>
      <c r="B754" s="5" t="s">
        <v>424</v>
      </c>
      <c r="C754" s="5"/>
      <c r="D754" s="4"/>
      <c r="E754" s="4"/>
      <c r="F754" s="79"/>
      <c r="G754" s="79"/>
      <c r="H754" s="84"/>
      <c r="I754" s="151"/>
      <c r="J754" s="151"/>
      <c r="K754" s="151"/>
    </row>
    <row r="755" spans="1:11" ht="12">
      <c r="A755" s="5" t="s">
        <v>425</v>
      </c>
      <c r="B755" s="5"/>
      <c r="C755" s="5"/>
      <c r="D755" s="4"/>
      <c r="E755" s="4"/>
      <c r="F755" s="79"/>
      <c r="G755" s="79"/>
      <c r="H755" s="84"/>
      <c r="I755" s="151"/>
      <c r="J755" s="151"/>
      <c r="K755" s="151"/>
    </row>
    <row r="756" spans="1:11" ht="12">
      <c r="A756" s="5"/>
      <c r="B756" s="5"/>
      <c r="C756" s="5"/>
      <c r="D756" s="4"/>
      <c r="E756" s="4"/>
      <c r="F756" s="79"/>
      <c r="G756" s="79"/>
      <c r="H756" s="84"/>
      <c r="I756" s="151"/>
      <c r="J756" s="151"/>
      <c r="K756" s="151"/>
    </row>
    <row r="757" spans="1:11" ht="12">
      <c r="A757" s="5"/>
      <c r="B757" s="5"/>
      <c r="C757" s="5"/>
      <c r="D757" s="175" t="s">
        <v>334</v>
      </c>
      <c r="E757" s="4"/>
      <c r="F757" s="79"/>
      <c r="G757" s="79"/>
      <c r="H757" s="84"/>
      <c r="I757" s="151"/>
      <c r="J757" s="151"/>
      <c r="K757" s="151"/>
    </row>
    <row r="758" spans="1:11" ht="15">
      <c r="A758" s="176"/>
      <c r="B758" s="177" t="s">
        <v>335</v>
      </c>
      <c r="C758" s="178"/>
      <c r="D758" s="179"/>
      <c r="E758" s="179"/>
      <c r="F758" s="180"/>
      <c r="G758" s="180"/>
      <c r="H758" s="180"/>
      <c r="I758" s="151"/>
      <c r="J758" s="151"/>
      <c r="K758" s="151"/>
    </row>
    <row r="759" spans="1:11" ht="15">
      <c r="A759" s="177" t="s">
        <v>336</v>
      </c>
      <c r="B759" s="176"/>
      <c r="C759" s="178"/>
      <c r="D759" s="178"/>
      <c r="E759" s="179"/>
      <c r="F759" s="179"/>
      <c r="G759" s="179"/>
      <c r="H759" s="180"/>
      <c r="I759" s="151"/>
      <c r="J759" s="151"/>
      <c r="K759" s="151"/>
    </row>
    <row r="760" spans="1:11" ht="15">
      <c r="A760" s="177"/>
      <c r="B760" s="176"/>
      <c r="C760" s="177"/>
      <c r="D760" s="178"/>
      <c r="E760" s="179"/>
      <c r="F760" s="179"/>
      <c r="G760" s="179"/>
      <c r="H760" s="180"/>
      <c r="I760" s="151"/>
      <c r="J760" s="151"/>
      <c r="K760" s="151"/>
    </row>
    <row r="761" spans="1:11" ht="15">
      <c r="A761" s="177"/>
      <c r="B761" s="176"/>
      <c r="C761" s="177"/>
      <c r="D761" s="178"/>
      <c r="E761" s="179"/>
      <c r="F761" s="179"/>
      <c r="G761" s="179"/>
      <c r="H761" s="180"/>
      <c r="I761" s="151"/>
      <c r="J761" s="151"/>
      <c r="K761" s="151"/>
    </row>
    <row r="762" spans="1:11" ht="18">
      <c r="A762" s="177"/>
      <c r="B762" s="176"/>
      <c r="C762" s="228"/>
      <c r="D762" s="228"/>
      <c r="E762" s="229"/>
      <c r="F762" s="229"/>
      <c r="G762" s="229"/>
      <c r="H762" s="180"/>
      <c r="I762" s="151"/>
      <c r="J762" s="151"/>
      <c r="K762" s="151"/>
    </row>
    <row r="763" spans="1:11" ht="18">
      <c r="A763" s="177"/>
      <c r="B763" s="176"/>
      <c r="C763" s="228"/>
      <c r="D763" s="228"/>
      <c r="E763" s="229"/>
      <c r="F763" s="229"/>
      <c r="G763" s="229"/>
      <c r="H763" s="180"/>
      <c r="I763" s="151"/>
      <c r="J763" s="151"/>
      <c r="K763" s="151"/>
    </row>
    <row r="764" spans="1:11" ht="15">
      <c r="A764" s="177"/>
      <c r="B764" s="176"/>
      <c r="C764" s="177"/>
      <c r="D764" s="178"/>
      <c r="E764" s="179"/>
      <c r="F764" s="179"/>
      <c r="G764" s="179"/>
      <c r="H764" s="180"/>
      <c r="I764" s="151"/>
      <c r="J764" s="151"/>
      <c r="K764" s="151"/>
    </row>
    <row r="765" spans="1:11" ht="15">
      <c r="A765" s="121" t="s">
        <v>337</v>
      </c>
      <c r="B765" s="121"/>
      <c r="C765" s="121"/>
      <c r="D765" s="121"/>
      <c r="E765" s="121"/>
      <c r="F765" s="179"/>
      <c r="G765" s="179"/>
      <c r="H765" s="180"/>
      <c r="I765" s="151"/>
      <c r="J765" s="151"/>
      <c r="K765" s="151"/>
    </row>
    <row r="766" spans="1:11" ht="15">
      <c r="A766" s="177"/>
      <c r="B766" s="176"/>
      <c r="C766" s="177"/>
      <c r="D766" s="178"/>
      <c r="E766" s="179"/>
      <c r="F766" s="179"/>
      <c r="G766" s="179"/>
      <c r="H766" s="180"/>
      <c r="I766" s="151"/>
      <c r="J766" s="151"/>
      <c r="K766" s="151"/>
    </row>
    <row r="767" spans="1:11" ht="15">
      <c r="A767" s="177"/>
      <c r="B767" s="176"/>
      <c r="C767" s="177"/>
      <c r="D767" s="175" t="s">
        <v>338</v>
      </c>
      <c r="E767" s="179"/>
      <c r="F767" s="179"/>
      <c r="G767" s="179"/>
      <c r="H767" s="180"/>
      <c r="I767" s="151"/>
      <c r="J767" s="151"/>
      <c r="K767" s="151"/>
    </row>
    <row r="768" spans="1:11" ht="15">
      <c r="A768" s="177"/>
      <c r="B768" s="176"/>
      <c r="C768" s="177"/>
      <c r="D768" s="178"/>
      <c r="E768" s="179"/>
      <c r="F768" s="179"/>
      <c r="G768" s="179"/>
      <c r="H768" s="180"/>
      <c r="I768" s="151"/>
      <c r="J768" s="151"/>
      <c r="K768" s="151"/>
    </row>
    <row r="769" spans="1:11" ht="12">
      <c r="A769" s="5"/>
      <c r="B769" s="110" t="s">
        <v>420</v>
      </c>
      <c r="C769" s="110"/>
      <c r="D769" s="110"/>
      <c r="E769" s="110"/>
      <c r="F769" s="79"/>
      <c r="G769" s="79"/>
      <c r="H769" s="84"/>
      <c r="I769" s="151"/>
      <c r="J769" s="151"/>
      <c r="K769" s="151"/>
    </row>
    <row r="770" spans="1:11" ht="12">
      <c r="A770" s="5"/>
      <c r="B770" s="5"/>
      <c r="C770" s="5"/>
      <c r="D770" s="4"/>
      <c r="E770" s="4"/>
      <c r="F770" s="79"/>
      <c r="G770" s="79"/>
      <c r="H770" s="84"/>
      <c r="I770" s="151"/>
      <c r="J770" s="151"/>
      <c r="K770" s="151"/>
    </row>
    <row r="771" spans="1:11" ht="12.75">
      <c r="A771" s="121"/>
      <c r="B771" s="121"/>
      <c r="C771" s="121"/>
      <c r="D771" s="121"/>
      <c r="E771" s="121"/>
      <c r="F771" s="79"/>
      <c r="G771" s="79"/>
      <c r="H771" s="84"/>
      <c r="I771" s="151"/>
      <c r="J771" s="151"/>
      <c r="K771" s="151"/>
    </row>
    <row r="772" spans="1:11" ht="12">
      <c r="A772" s="5"/>
      <c r="B772" s="110"/>
      <c r="C772" s="110"/>
      <c r="D772" s="110"/>
      <c r="E772" s="110"/>
      <c r="F772" s="79"/>
      <c r="G772" s="79"/>
      <c r="H772" s="84"/>
      <c r="I772" s="151"/>
      <c r="J772" s="151"/>
      <c r="K772" s="151"/>
    </row>
    <row r="773" spans="1:11" ht="12">
      <c r="A773" s="10"/>
      <c r="B773" s="10"/>
      <c r="C773" s="10"/>
      <c r="D773" s="144" t="s">
        <v>339</v>
      </c>
      <c r="E773" s="175"/>
      <c r="F773" s="34"/>
      <c r="G773" s="34"/>
      <c r="H773" s="25"/>
      <c r="I773" s="151"/>
      <c r="J773" s="151"/>
      <c r="K773" s="151"/>
    </row>
    <row r="774" spans="1:11" ht="12">
      <c r="A774" s="181"/>
      <c r="B774" s="181"/>
      <c r="C774" s="181"/>
      <c r="D774" s="144" t="s">
        <v>340</v>
      </c>
      <c r="E774" s="181"/>
      <c r="F774" s="34"/>
      <c r="G774" s="34"/>
      <c r="H774" s="182"/>
      <c r="I774" s="151"/>
      <c r="J774" s="151"/>
      <c r="K774" s="151"/>
    </row>
    <row r="775" spans="1:11" ht="12">
      <c r="A775" s="181"/>
      <c r="B775" s="181"/>
      <c r="C775" s="181"/>
      <c r="D775" s="181"/>
      <c r="E775" s="181"/>
      <c r="F775" s="34"/>
      <c r="G775" s="34"/>
      <c r="H775" s="182"/>
      <c r="I775" s="151"/>
      <c r="J775" s="151"/>
      <c r="K775" s="151"/>
    </row>
    <row r="776" spans="1:11" ht="12">
      <c r="A776" s="181" t="s">
        <v>432</v>
      </c>
      <c r="B776" s="181"/>
      <c r="C776" s="181"/>
      <c r="D776" s="181"/>
      <c r="E776" s="181"/>
      <c r="F776" s="25"/>
      <c r="G776" s="25"/>
      <c r="H776" s="182"/>
      <c r="I776" s="151"/>
      <c r="J776" s="151"/>
      <c r="K776" s="151"/>
    </row>
    <row r="777" spans="1:8" ht="12">
      <c r="A777" s="26" t="s">
        <v>433</v>
      </c>
      <c r="B777" s="26"/>
      <c r="C777" s="26"/>
      <c r="D777" s="181"/>
      <c r="E777" s="181"/>
      <c r="F777" s="25"/>
      <c r="G777" s="25"/>
      <c r="H777" s="25"/>
    </row>
    <row r="778" spans="1:8" ht="12">
      <c r="A778" s="26" t="s">
        <v>421</v>
      </c>
      <c r="B778" s="26"/>
      <c r="C778" s="26"/>
      <c r="D778" s="181"/>
      <c r="E778" s="181"/>
      <c r="F778" s="25"/>
      <c r="G778" s="25"/>
      <c r="H778" s="25"/>
    </row>
    <row r="779" spans="1:8" ht="12">
      <c r="A779" s="26"/>
      <c r="B779" s="26"/>
      <c r="C779" s="26"/>
      <c r="D779" s="181"/>
      <c r="E779" s="181"/>
      <c r="F779" s="25"/>
      <c r="G779" s="25"/>
      <c r="H779" s="25" t="s">
        <v>341</v>
      </c>
    </row>
    <row r="780" spans="1:8" ht="12">
      <c r="A780" s="26"/>
      <c r="B780" s="26"/>
      <c r="C780" s="26"/>
      <c r="D780" s="181"/>
      <c r="E780" s="181"/>
      <c r="F780" s="25"/>
      <c r="G780" s="25"/>
      <c r="H780" s="25" t="s">
        <v>342</v>
      </c>
    </row>
    <row r="781" spans="1:8" ht="12">
      <c r="A781" s="70"/>
      <c r="B781" s="70"/>
      <c r="C781" s="70"/>
      <c r="D781" s="110"/>
      <c r="E781" s="110"/>
      <c r="F781" s="84"/>
      <c r="G781" s="84"/>
      <c r="H781" s="84"/>
    </row>
  </sheetData>
  <sheetProtection selectLockedCells="1" selectUnlockedCells="1"/>
  <mergeCells count="36">
    <mergeCell ref="A313:K313"/>
    <mergeCell ref="A314:K314"/>
    <mergeCell ref="A315:L315"/>
    <mergeCell ref="A321:J321"/>
    <mergeCell ref="A323:J323"/>
    <mergeCell ref="A364:C364"/>
    <mergeCell ref="A301:K301"/>
    <mergeCell ref="A302:K302"/>
    <mergeCell ref="A303:M303"/>
    <mergeCell ref="A304:M304"/>
    <mergeCell ref="A308:L308"/>
    <mergeCell ref="A311:K311"/>
    <mergeCell ref="A291:L291"/>
    <mergeCell ref="A292:M292"/>
    <mergeCell ref="A293:M293"/>
    <mergeCell ref="A295:K295"/>
    <mergeCell ref="A297:K297"/>
    <mergeCell ref="A299:K299"/>
    <mergeCell ref="A270:K270"/>
    <mergeCell ref="A272:K272"/>
    <mergeCell ref="A275:K275"/>
    <mergeCell ref="A277:K277"/>
    <mergeCell ref="A280:L280"/>
    <mergeCell ref="A289:K289"/>
    <mergeCell ref="A248:M248"/>
    <mergeCell ref="A260:K260"/>
    <mergeCell ref="A262:K262"/>
    <mergeCell ref="A264:K264"/>
    <mergeCell ref="A266:K266"/>
    <mergeCell ref="A268:K268"/>
    <mergeCell ref="C43:D43"/>
    <mergeCell ref="A236:M236"/>
    <mergeCell ref="A238:M238"/>
    <mergeCell ref="A240:K240"/>
    <mergeCell ref="A242:K242"/>
    <mergeCell ref="A246:M246"/>
  </mergeCells>
  <printOptions/>
  <pageMargins left="0.5513888888888889" right="0.5513888888888889" top="0.19652777777777777" bottom="0.19652777777777777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2020-06-01T06:14:06Z</cp:lastPrinted>
  <dcterms:created xsi:type="dcterms:W3CDTF">2020-05-15T09:47:16Z</dcterms:created>
  <dcterms:modified xsi:type="dcterms:W3CDTF">2020-06-25T09:26:33Z</dcterms:modified>
  <cp:category/>
  <cp:version/>
  <cp:contentType/>
  <cp:contentStatus/>
</cp:coreProperties>
</file>